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7795" windowHeight="9780"/>
  </bookViews>
  <sheets>
    <sheet name="таблица 2.4." sheetId="1" r:id="rId1"/>
  </sheets>
  <definedNames>
    <definedName name="_xlnm.Print_Area" localSheetId="0">'таблица 2.4.'!$A$1:$M$53</definedName>
  </definedNames>
  <calcPr calcId="145621"/>
</workbook>
</file>

<file path=xl/calcChain.xml><?xml version="1.0" encoding="utf-8"?>
<calcChain xmlns="http://schemas.openxmlformats.org/spreadsheetml/2006/main">
  <c r="J43" i="1" l="1"/>
  <c r="K43" i="1"/>
  <c r="L43" i="1"/>
  <c r="I43" i="1"/>
  <c r="C43" i="1"/>
  <c r="M43" i="1" l="1"/>
  <c r="H43" i="1"/>
  <c r="G43" i="1"/>
  <c r="F43" i="1"/>
  <c r="E43" i="1"/>
  <c r="D43" i="1"/>
  <c r="M42" i="1"/>
  <c r="L42" i="1"/>
  <c r="K42" i="1"/>
  <c r="J42" i="1"/>
  <c r="I42" i="1"/>
  <c r="H42" i="1"/>
  <c r="G42" i="1"/>
  <c r="F42" i="1"/>
  <c r="E42" i="1"/>
  <c r="D42" i="1"/>
  <c r="C42" i="1"/>
  <c r="B42" i="1"/>
  <c r="B43" i="1" s="1"/>
  <c r="M41" i="1"/>
  <c r="L41" i="1"/>
  <c r="K41" i="1"/>
  <c r="J41" i="1"/>
  <c r="I41" i="1"/>
  <c r="H41" i="1"/>
  <c r="G41" i="1"/>
  <c r="F41" i="1"/>
  <c r="E41" i="1"/>
  <c r="D41" i="1"/>
  <c r="C41" i="1"/>
  <c r="I39" i="1"/>
  <c r="H39" i="1"/>
  <c r="B39" i="1"/>
  <c r="B40" i="1" s="1"/>
  <c r="J38" i="1"/>
  <c r="I38" i="1"/>
  <c r="M36" i="1"/>
  <c r="M39" i="1" s="1"/>
  <c r="L36" i="1"/>
  <c r="L39" i="1" s="1"/>
  <c r="K36" i="1"/>
  <c r="K39" i="1" s="1"/>
  <c r="J36" i="1"/>
  <c r="J39" i="1" s="1"/>
  <c r="H36" i="1"/>
  <c r="C36" i="1"/>
  <c r="C39" i="1" s="1"/>
  <c r="B36" i="1"/>
  <c r="B37" i="1" s="1"/>
  <c r="M35" i="1"/>
  <c r="M38" i="1" s="1"/>
  <c r="L35" i="1"/>
  <c r="L38" i="1" s="1"/>
  <c r="K35" i="1"/>
  <c r="K38" i="1" s="1"/>
  <c r="J35" i="1"/>
  <c r="I35" i="1"/>
  <c r="H35" i="1"/>
  <c r="H38" i="1" s="1"/>
  <c r="G35" i="1"/>
  <c r="G38" i="1" s="1"/>
  <c r="F35" i="1"/>
  <c r="F38" i="1" s="1"/>
  <c r="E35" i="1"/>
  <c r="E38" i="1" s="1"/>
  <c r="D35" i="1"/>
  <c r="D38" i="1" s="1"/>
  <c r="C35" i="1"/>
  <c r="C38" i="1" s="1"/>
  <c r="J29" i="1"/>
  <c r="K29" i="1" s="1"/>
  <c r="M29" i="1" s="1"/>
  <c r="A29" i="1"/>
  <c r="A30" i="1" s="1"/>
  <c r="A31" i="1" s="1"/>
  <c r="A32" i="1" s="1"/>
  <c r="A33" i="1" s="1"/>
  <c r="A34" i="1" s="1"/>
  <c r="A35" i="1" s="1"/>
  <c r="A38" i="1" s="1"/>
  <c r="A41" i="1" s="1"/>
  <c r="B27" i="1"/>
  <c r="B26" i="1"/>
  <c r="M24" i="1"/>
  <c r="M37" i="1" s="1"/>
  <c r="M40" i="1" s="1"/>
  <c r="L24" i="1"/>
  <c r="L37" i="1" s="1"/>
  <c r="L40" i="1" s="1"/>
  <c r="K24" i="1"/>
  <c r="K37" i="1" s="1"/>
  <c r="K40" i="1" s="1"/>
  <c r="J24" i="1"/>
  <c r="J37" i="1" s="1"/>
  <c r="J40" i="1" s="1"/>
  <c r="I24" i="1"/>
  <c r="I37" i="1" s="1"/>
  <c r="I40" i="1" s="1"/>
  <c r="H24" i="1"/>
  <c r="H37" i="1" s="1"/>
  <c r="H40" i="1" s="1"/>
  <c r="G24" i="1"/>
  <c r="G37" i="1" s="1"/>
  <c r="G40" i="1" s="1"/>
  <c r="F24" i="1"/>
  <c r="F37" i="1" s="1"/>
  <c r="F40" i="1" s="1"/>
  <c r="E24" i="1"/>
  <c r="E37" i="1" s="1"/>
  <c r="E40" i="1" s="1"/>
  <c r="D24" i="1"/>
  <c r="D37" i="1" s="1"/>
  <c r="D40" i="1" s="1"/>
  <c r="C24" i="1"/>
  <c r="C37" i="1" s="1"/>
  <c r="C40" i="1" s="1"/>
  <c r="D23" i="1"/>
  <c r="D36" i="1" s="1"/>
  <c r="D39" i="1" s="1"/>
  <c r="B23" i="1"/>
  <c r="B24" i="1" s="1"/>
  <c r="D20" i="1"/>
  <c r="E20" i="1" s="1"/>
  <c r="F20" i="1" s="1"/>
  <c r="G20" i="1" s="1"/>
  <c r="H20" i="1" s="1"/>
  <c r="I20" i="1" s="1"/>
  <c r="J20" i="1" s="1"/>
  <c r="K20" i="1" s="1"/>
  <c r="B20" i="1"/>
  <c r="B21" i="1" s="1"/>
  <c r="D19" i="1"/>
  <c r="E19" i="1" s="1"/>
  <c r="F19" i="1" s="1"/>
  <c r="G19" i="1" s="1"/>
  <c r="H19" i="1" s="1"/>
  <c r="I19" i="1" s="1"/>
  <c r="J19" i="1" s="1"/>
  <c r="K19" i="1" s="1"/>
  <c r="B17" i="1"/>
  <c r="B18" i="1" s="1"/>
  <c r="B15" i="1"/>
  <c r="A15" i="1"/>
  <c r="A18" i="1" s="1"/>
  <c r="A21" i="1" s="1"/>
  <c r="A24" i="1" s="1"/>
  <c r="A27" i="1" s="1"/>
  <c r="A37" i="1" s="1"/>
  <c r="A40" i="1" s="1"/>
  <c r="A43" i="1" s="1"/>
  <c r="C14" i="1"/>
  <c r="C15" i="1" s="1"/>
  <c r="B14" i="1"/>
  <c r="A14" i="1"/>
  <c r="A17" i="1" s="1"/>
  <c r="A20" i="1" s="1"/>
  <c r="A23" i="1" s="1"/>
  <c r="A26" i="1" s="1"/>
  <c r="A36" i="1" s="1"/>
  <c r="A39" i="1" s="1"/>
  <c r="A42" i="1" s="1"/>
  <c r="I13" i="1"/>
  <c r="J13" i="1" s="1"/>
  <c r="K13" i="1" s="1"/>
  <c r="D13" i="1"/>
  <c r="E13" i="1" s="1"/>
  <c r="F13" i="1" s="1"/>
  <c r="G13" i="1" s="1"/>
  <c r="A13" i="1"/>
  <c r="A16" i="1" s="1"/>
  <c r="A19" i="1" s="1"/>
  <c r="A22" i="1" s="1"/>
  <c r="A25" i="1" s="1"/>
  <c r="B11" i="1"/>
  <c r="B12" i="1" s="1"/>
  <c r="B8" i="1"/>
  <c r="B9" i="1" s="1"/>
  <c r="E23" i="1" l="1"/>
  <c r="E36" i="1" s="1"/>
  <c r="E39" i="1" s="1"/>
  <c r="L29" i="1"/>
  <c r="L20" i="1"/>
  <c r="M20" i="1"/>
  <c r="M13" i="1"/>
  <c r="L13" i="1"/>
  <c r="L19" i="1"/>
  <c r="M19" i="1"/>
  <c r="F23" i="1"/>
  <c r="G23" i="1" l="1"/>
  <c r="G36" i="1" s="1"/>
  <c r="G39" i="1" s="1"/>
  <c r="F36" i="1"/>
  <c r="F39" i="1" s="1"/>
</calcChain>
</file>

<file path=xl/sharedStrings.xml><?xml version="1.0" encoding="utf-8"?>
<sst xmlns="http://schemas.openxmlformats.org/spreadsheetml/2006/main" count="34" uniqueCount="30">
  <si>
    <r>
      <rPr>
        <b/>
        <sz val="12"/>
        <color theme="1"/>
        <rFont val="Times New Roman"/>
        <family val="1"/>
        <charset val="204"/>
      </rPr>
      <t>Таблица 2.4. -</t>
    </r>
    <r>
      <rPr>
        <sz val="12"/>
        <color theme="1"/>
        <rFont val="Times New Roman"/>
        <family val="1"/>
        <charset val="204"/>
      </rPr>
      <t xml:space="preserve"> Балансы тепловой энергии (мощности) и перспективной тепловой нагрузки в сетевой воде в зоне действия Нижневартовской ГРЭС с определением резерва (дефицита) ее тепловой мощности</t>
    </r>
  </si>
  <si>
    <t>Информация по актуализации</t>
  </si>
  <si>
    <t>Зона действия НВ ГРЭС</t>
  </si>
  <si>
    <t>Базовый 2012</t>
  </si>
  <si>
    <t>Этапы расчетного периода</t>
  </si>
  <si>
    <t>2020-2023</t>
  </si>
  <si>
    <t>по схеме</t>
  </si>
  <si>
    <t>Установленная мощность оборудования, Гкал/час</t>
  </si>
  <si>
    <t>актуализация</t>
  </si>
  <si>
    <t>актуализация 2018</t>
  </si>
  <si>
    <t>Располагаемая мощность оборудования, Гкал/час</t>
  </si>
  <si>
    <t>Ограничения тепловой мощности, %</t>
  </si>
  <si>
    <t>Собственные нужды, Гкал/час</t>
  </si>
  <si>
    <t>Хозяйственные нужды, Гкал/час</t>
  </si>
  <si>
    <t>Тепловая мощность нетто, Гкал</t>
  </si>
  <si>
    <t>Потери мощности в тепловой сети, Гкал/час</t>
  </si>
  <si>
    <t>Присоединенная тепловая нагрузка, Гкал/час в т.ч.</t>
  </si>
  <si>
    <t>отопление и вентиляция</t>
  </si>
  <si>
    <t>горячее водоснабжение (средняя за сутки)</t>
  </si>
  <si>
    <t>из них:</t>
  </si>
  <si>
    <t>жилые здания</t>
  </si>
  <si>
    <t>общественные здания</t>
  </si>
  <si>
    <t>промышленные здания</t>
  </si>
  <si>
    <t>Резерв (+) / дефицит (-) тепловой мощности, Гкал/час</t>
  </si>
  <si>
    <t>Доля резерва, %</t>
  </si>
  <si>
    <t>Резерв тепловой мощности при прохождении аварийного режима, Гкал/час</t>
  </si>
  <si>
    <t>2024-2025</t>
  </si>
  <si>
    <t>2026-2028</t>
  </si>
  <si>
    <t xml:space="preserve">АО "Нижневартовская ГРЭС"                            </t>
  </si>
  <si>
    <t>И.о. генерального директора                ___________________________________А.В. Варварский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</si>
</sst>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8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2"/>
      <color theme="3" tint="0.3999755851924192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/>
    </xf>
    <xf numFmtId="0" fontId="5" fillId="0" borderId="9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justify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0" xfId="0" applyFont="1"/>
    <xf numFmtId="9" fontId="2" fillId="0" borderId="9" xfId="0" applyNumberFormat="1" applyFont="1" applyBorder="1" applyAlignment="1">
      <alignment horizontal="center" vertical="center"/>
    </xf>
    <xf numFmtId="9" fontId="2" fillId="2" borderId="9" xfId="0" applyNumberFormat="1" applyFont="1" applyFill="1" applyBorder="1" applyAlignment="1">
      <alignment horizontal="center" vertical="center"/>
    </xf>
    <xf numFmtId="9" fontId="2" fillId="0" borderId="9" xfId="0" applyNumberFormat="1" applyFont="1" applyFill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9" fontId="5" fillId="2" borderId="9" xfId="0" applyNumberFormat="1" applyFont="1" applyFill="1" applyBorder="1" applyAlignment="1">
      <alignment horizontal="center" vertical="center"/>
    </xf>
    <xf numFmtId="9" fontId="5" fillId="0" borderId="9" xfId="0" applyNumberFormat="1" applyFont="1" applyFill="1" applyBorder="1" applyAlignment="1">
      <alignment horizontal="center" vertical="center"/>
    </xf>
    <xf numFmtId="9" fontId="7" fillId="2" borderId="9" xfId="0" applyNumberFormat="1" applyFont="1" applyFill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2" fontId="7" fillId="2" borderId="9" xfId="0" applyNumberFormat="1" applyFont="1" applyFill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justify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1" fillId="2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2" fontId="11" fillId="0" borderId="9" xfId="0" applyNumberFormat="1" applyFont="1" applyFill="1" applyBorder="1" applyAlignment="1">
      <alignment horizontal="center" vertical="center"/>
    </xf>
    <xf numFmtId="2" fontId="11" fillId="0" borderId="9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9"/>
  <sheetViews>
    <sheetView tabSelected="1" view="pageBreakPreview" zoomScale="60" zoomScaleNormal="100" workbookViewId="0">
      <selection activeCell="J50" sqref="J50"/>
    </sheetView>
  </sheetViews>
  <sheetFormatPr defaultRowHeight="15.75" outlineLevelRow="1" outlineLevelCol="1" x14ac:dyDescent="0.25"/>
  <cols>
    <col min="1" max="1" width="21.28515625" style="1" customWidth="1"/>
    <col min="2" max="2" width="43.28515625" style="2" customWidth="1"/>
    <col min="3" max="4" width="15.5703125" style="2" customWidth="1" outlineLevel="1"/>
    <col min="5" max="5" width="14.140625" style="2" customWidth="1" outlineLevel="1"/>
    <col min="6" max="6" width="12" style="2" customWidth="1" outlineLevel="1"/>
    <col min="7" max="7" width="11.28515625" style="2" customWidth="1" outlineLevel="1"/>
    <col min="8" max="8" width="13.42578125" style="2" customWidth="1" outlineLevel="1"/>
    <col min="9" max="10" width="11.42578125" style="2" customWidth="1"/>
    <col min="11" max="12" width="13.5703125" style="2" customWidth="1"/>
    <col min="13" max="13" width="14.85546875" style="2" customWidth="1"/>
    <col min="14" max="16384" width="9.140625" style="2"/>
  </cols>
  <sheetData>
    <row r="2" spans="1:13" ht="32.25" customHeight="1" x14ac:dyDescent="0.25"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4" spans="1:13" ht="16.5" thickBot="1" x14ac:dyDescent="0.3">
      <c r="B4" s="3"/>
    </row>
    <row r="5" spans="1:13" ht="16.5" thickBot="1" x14ac:dyDescent="0.3">
      <c r="A5" s="52" t="s">
        <v>1</v>
      </c>
      <c r="B5" s="54" t="s">
        <v>2</v>
      </c>
      <c r="C5" s="56" t="s">
        <v>3</v>
      </c>
      <c r="D5" s="56">
        <v>2013</v>
      </c>
      <c r="E5" s="58" t="s">
        <v>4</v>
      </c>
      <c r="F5" s="59"/>
      <c r="G5" s="59"/>
      <c r="H5" s="59"/>
      <c r="I5" s="59"/>
      <c r="J5" s="59"/>
      <c r="K5" s="59"/>
      <c r="L5" s="60"/>
      <c r="M5" s="61"/>
    </row>
    <row r="6" spans="1:13" ht="16.5" thickBot="1" x14ac:dyDescent="0.3">
      <c r="A6" s="53"/>
      <c r="B6" s="55"/>
      <c r="C6" s="57"/>
      <c r="D6" s="57"/>
      <c r="E6" s="4">
        <v>2014</v>
      </c>
      <c r="F6" s="4">
        <v>2015</v>
      </c>
      <c r="G6" s="4">
        <v>2016</v>
      </c>
      <c r="H6" s="4">
        <v>2017</v>
      </c>
      <c r="I6" s="5">
        <v>2018</v>
      </c>
      <c r="J6" s="5">
        <v>2019</v>
      </c>
      <c r="K6" s="4" t="s">
        <v>5</v>
      </c>
      <c r="L6" s="4" t="s">
        <v>26</v>
      </c>
      <c r="M6" s="4" t="s">
        <v>27</v>
      </c>
    </row>
    <row r="7" spans="1:13" ht="32.25" hidden="1" outlineLevel="1" thickBot="1" x14ac:dyDescent="0.3">
      <c r="A7" s="6" t="s">
        <v>6</v>
      </c>
      <c r="B7" s="7" t="s">
        <v>7</v>
      </c>
      <c r="C7" s="8">
        <v>758</v>
      </c>
      <c r="D7" s="8">
        <v>758</v>
      </c>
      <c r="E7" s="8">
        <v>758</v>
      </c>
      <c r="F7" s="8">
        <v>758</v>
      </c>
      <c r="G7" s="8">
        <v>758</v>
      </c>
      <c r="H7" s="8">
        <v>616</v>
      </c>
      <c r="I7" s="9">
        <v>616</v>
      </c>
      <c r="J7" s="10">
        <v>616</v>
      </c>
      <c r="K7" s="8">
        <v>616</v>
      </c>
      <c r="L7" s="8"/>
      <c r="M7" s="8">
        <v>616</v>
      </c>
    </row>
    <row r="8" spans="1:13" ht="34.5" hidden="1" customHeight="1" outlineLevel="1" thickBot="1" x14ac:dyDescent="0.3">
      <c r="A8" s="11" t="s">
        <v>8</v>
      </c>
      <c r="B8" s="12" t="str">
        <f>B7</f>
        <v>Установленная мощность оборудования, Гкал/час</v>
      </c>
      <c r="C8" s="13">
        <v>758</v>
      </c>
      <c r="D8" s="13">
        <v>758</v>
      </c>
      <c r="E8" s="13">
        <v>758</v>
      </c>
      <c r="F8" s="13">
        <v>758</v>
      </c>
      <c r="G8" s="13">
        <v>758</v>
      </c>
      <c r="H8" s="13">
        <v>758</v>
      </c>
      <c r="I8" s="14">
        <v>616</v>
      </c>
      <c r="J8" s="15">
        <v>616</v>
      </c>
      <c r="K8" s="13">
        <v>616</v>
      </c>
      <c r="L8" s="13"/>
      <c r="M8" s="13">
        <v>616</v>
      </c>
    </row>
    <row r="9" spans="1:13" ht="34.5" customHeight="1" collapsed="1" thickBot="1" x14ac:dyDescent="0.3">
      <c r="A9" s="16" t="s">
        <v>9</v>
      </c>
      <c r="B9" s="17" t="str">
        <f>B8</f>
        <v>Установленная мощность оборудования, Гкал/час</v>
      </c>
      <c r="C9" s="18">
        <v>758</v>
      </c>
      <c r="D9" s="18">
        <v>758</v>
      </c>
      <c r="E9" s="18">
        <v>758</v>
      </c>
      <c r="F9" s="18">
        <v>758</v>
      </c>
      <c r="G9" s="18">
        <v>758</v>
      </c>
      <c r="H9" s="18">
        <v>758</v>
      </c>
      <c r="I9" s="18">
        <v>758</v>
      </c>
      <c r="J9" s="18">
        <v>758</v>
      </c>
      <c r="K9" s="18">
        <v>758</v>
      </c>
      <c r="L9" s="18">
        <v>758</v>
      </c>
      <c r="M9" s="18">
        <v>616</v>
      </c>
    </row>
    <row r="10" spans="1:13" ht="32.25" hidden="1" outlineLevel="1" thickBot="1" x14ac:dyDescent="0.3">
      <c r="A10" s="6" t="s">
        <v>6</v>
      </c>
      <c r="B10" s="7" t="s">
        <v>10</v>
      </c>
      <c r="C10" s="8">
        <v>388.4</v>
      </c>
      <c r="D10" s="8">
        <v>388.4</v>
      </c>
      <c r="E10" s="8">
        <v>388.4</v>
      </c>
      <c r="F10" s="8">
        <v>388.4</v>
      </c>
      <c r="G10" s="8">
        <v>388.4</v>
      </c>
      <c r="H10" s="8">
        <v>352.4</v>
      </c>
      <c r="I10" s="9">
        <v>352.4</v>
      </c>
      <c r="J10" s="10">
        <v>352.4</v>
      </c>
      <c r="K10" s="10">
        <v>352.4</v>
      </c>
      <c r="L10" s="10">
        <v>352.4</v>
      </c>
      <c r="M10" s="8">
        <v>352.4</v>
      </c>
    </row>
    <row r="11" spans="1:13" s="19" customFormat="1" ht="32.25" hidden="1" customHeight="1" outlineLevel="1" thickBot="1" x14ac:dyDescent="0.3">
      <c r="A11" s="11" t="s">
        <v>8</v>
      </c>
      <c r="B11" s="12" t="str">
        <f>B10</f>
        <v>Располагаемая мощность оборудования, Гкал/час</v>
      </c>
      <c r="C11" s="13">
        <v>388.4</v>
      </c>
      <c r="D11" s="13">
        <v>388.4</v>
      </c>
      <c r="E11" s="13">
        <v>388.4</v>
      </c>
      <c r="F11" s="13">
        <v>388.4</v>
      </c>
      <c r="G11" s="13">
        <v>388.4</v>
      </c>
      <c r="H11" s="13">
        <v>388.4</v>
      </c>
      <c r="I11" s="14">
        <v>352.4</v>
      </c>
      <c r="J11" s="15">
        <v>352.4</v>
      </c>
      <c r="K11" s="15">
        <v>352.4</v>
      </c>
      <c r="L11" s="15">
        <v>352.4</v>
      </c>
      <c r="M11" s="13">
        <v>352.4</v>
      </c>
    </row>
    <row r="12" spans="1:13" s="19" customFormat="1" ht="32.25" customHeight="1" collapsed="1" thickBot="1" x14ac:dyDescent="0.3">
      <c r="A12" s="16" t="s">
        <v>9</v>
      </c>
      <c r="B12" s="17" t="str">
        <f>B11</f>
        <v>Располагаемая мощность оборудования, Гкал/час</v>
      </c>
      <c r="C12" s="18">
        <v>388.4</v>
      </c>
      <c r="D12" s="18">
        <v>388.4</v>
      </c>
      <c r="E12" s="18">
        <v>388.4</v>
      </c>
      <c r="F12" s="18">
        <v>388.4</v>
      </c>
      <c r="G12" s="18">
        <v>388.4</v>
      </c>
      <c r="H12" s="18">
        <v>388.4</v>
      </c>
      <c r="I12" s="18">
        <v>388.4</v>
      </c>
      <c r="J12" s="18">
        <v>388.4</v>
      </c>
      <c r="K12" s="18">
        <v>388.4</v>
      </c>
      <c r="L12" s="18">
        <v>388.4</v>
      </c>
      <c r="M12" s="18">
        <v>352.4</v>
      </c>
    </row>
    <row r="13" spans="1:13" ht="16.5" hidden="1" outlineLevel="1" thickBot="1" x14ac:dyDescent="0.3">
      <c r="A13" s="6" t="str">
        <f t="shared" ref="A13:A27" si="0">A10</f>
        <v>по схеме</v>
      </c>
      <c r="B13" s="7" t="s">
        <v>11</v>
      </c>
      <c r="C13" s="20">
        <v>0.49</v>
      </c>
      <c r="D13" s="20">
        <f>C$13</f>
        <v>0.49</v>
      </c>
      <c r="E13" s="20">
        <f t="shared" ref="E13:G13" si="1">D$13</f>
        <v>0.49</v>
      </c>
      <c r="F13" s="20">
        <f t="shared" si="1"/>
        <v>0.49</v>
      </c>
      <c r="G13" s="20">
        <f t="shared" si="1"/>
        <v>0.49</v>
      </c>
      <c r="H13" s="20">
        <v>0.43</v>
      </c>
      <c r="I13" s="21">
        <f>H$13</f>
        <v>0.43</v>
      </c>
      <c r="J13" s="22">
        <f t="shared" ref="J13:L13" si="2">I$13</f>
        <v>0.43</v>
      </c>
      <c r="K13" s="22">
        <f t="shared" si="2"/>
        <v>0.43</v>
      </c>
      <c r="L13" s="22">
        <f t="shared" si="2"/>
        <v>0.43</v>
      </c>
      <c r="M13" s="20">
        <f>K$13</f>
        <v>0.43</v>
      </c>
    </row>
    <row r="14" spans="1:13" s="19" customFormat="1" ht="16.5" hidden="1" outlineLevel="1" thickBot="1" x14ac:dyDescent="0.3">
      <c r="A14" s="11" t="str">
        <f t="shared" si="0"/>
        <v>актуализация</v>
      </c>
      <c r="B14" s="12" t="str">
        <f>B13</f>
        <v>Ограничения тепловой мощности, %</v>
      </c>
      <c r="C14" s="23">
        <f>C13</f>
        <v>0.49</v>
      </c>
      <c r="D14" s="23">
        <v>0.49</v>
      </c>
      <c r="E14" s="23">
        <v>0.49</v>
      </c>
      <c r="F14" s="23">
        <v>0.49</v>
      </c>
      <c r="G14" s="23">
        <v>0.49</v>
      </c>
      <c r="H14" s="23">
        <v>0.49</v>
      </c>
      <c r="I14" s="24">
        <v>0.49</v>
      </c>
      <c r="J14" s="25">
        <v>0.49</v>
      </c>
      <c r="K14" s="25">
        <v>0.49</v>
      </c>
      <c r="L14" s="25">
        <v>0.49</v>
      </c>
      <c r="M14" s="23">
        <v>0.43</v>
      </c>
    </row>
    <row r="15" spans="1:13" s="19" customFormat="1" ht="16.5" collapsed="1" thickBot="1" x14ac:dyDescent="0.3">
      <c r="A15" s="16" t="str">
        <f t="shared" si="0"/>
        <v>актуализация 2018</v>
      </c>
      <c r="B15" s="17" t="str">
        <f>B14</f>
        <v>Ограничения тепловой мощности, %</v>
      </c>
      <c r="C15" s="26">
        <f>C14</f>
        <v>0.49</v>
      </c>
      <c r="D15" s="26">
        <v>0.49</v>
      </c>
      <c r="E15" s="26">
        <v>0.49</v>
      </c>
      <c r="F15" s="26">
        <v>0.49</v>
      </c>
      <c r="G15" s="26">
        <v>0.49</v>
      </c>
      <c r="H15" s="26">
        <v>0.49</v>
      </c>
      <c r="I15" s="26">
        <v>0.49</v>
      </c>
      <c r="J15" s="26">
        <v>0.49</v>
      </c>
      <c r="K15" s="26">
        <v>0.49</v>
      </c>
      <c r="L15" s="26">
        <v>0.49</v>
      </c>
      <c r="M15" s="26">
        <v>0.43</v>
      </c>
    </row>
    <row r="16" spans="1:13" ht="16.5" hidden="1" outlineLevel="1" thickBot="1" x14ac:dyDescent="0.3">
      <c r="A16" s="6" t="str">
        <f t="shared" si="0"/>
        <v>по схеме</v>
      </c>
      <c r="B16" s="7" t="s">
        <v>12</v>
      </c>
      <c r="C16" s="27">
        <v>61</v>
      </c>
      <c r="D16" s="27">
        <v>61</v>
      </c>
      <c r="E16" s="8">
        <v>61.02</v>
      </c>
      <c r="F16" s="8">
        <v>61.03</v>
      </c>
      <c r="G16" s="8">
        <v>61.05</v>
      </c>
      <c r="H16" s="8">
        <v>61.09</v>
      </c>
      <c r="I16" s="28">
        <v>61.1</v>
      </c>
      <c r="J16" s="10">
        <v>61.15</v>
      </c>
      <c r="K16" s="10">
        <v>61.15</v>
      </c>
      <c r="L16" s="10">
        <v>61.15</v>
      </c>
      <c r="M16" s="8">
        <v>61.25</v>
      </c>
    </row>
    <row r="17" spans="1:13" s="19" customFormat="1" ht="16.5" hidden="1" outlineLevel="1" thickBot="1" x14ac:dyDescent="0.3">
      <c r="A17" s="11" t="str">
        <f t="shared" si="0"/>
        <v>актуализация</v>
      </c>
      <c r="B17" s="12" t="str">
        <f>B16</f>
        <v>Собственные нужды, Гкал/час</v>
      </c>
      <c r="C17" s="29">
        <v>61</v>
      </c>
      <c r="D17" s="29">
        <v>61</v>
      </c>
      <c r="E17" s="13">
        <v>61.02</v>
      </c>
      <c r="F17" s="13">
        <v>61.03</v>
      </c>
      <c r="G17" s="13">
        <v>61.05</v>
      </c>
      <c r="H17" s="30">
        <v>61.09</v>
      </c>
      <c r="I17" s="31">
        <v>61.1</v>
      </c>
      <c r="J17" s="32">
        <v>61.15</v>
      </c>
      <c r="K17" s="32">
        <v>61.15</v>
      </c>
      <c r="L17" s="32">
        <v>61.15</v>
      </c>
      <c r="M17" s="30">
        <v>61.25</v>
      </c>
    </row>
    <row r="18" spans="1:13" s="19" customFormat="1" ht="16.5" collapsed="1" thickBot="1" x14ac:dyDescent="0.3">
      <c r="A18" s="16" t="str">
        <f t="shared" si="0"/>
        <v>актуализация 2018</v>
      </c>
      <c r="B18" s="17" t="str">
        <f>B17</f>
        <v>Собственные нужды, Гкал/час</v>
      </c>
      <c r="C18" s="33">
        <v>61</v>
      </c>
      <c r="D18" s="33">
        <v>61</v>
      </c>
      <c r="E18" s="18">
        <v>61.02</v>
      </c>
      <c r="F18" s="18">
        <v>61.03</v>
      </c>
      <c r="G18" s="18">
        <v>61.05</v>
      </c>
      <c r="H18" s="18">
        <v>61.09</v>
      </c>
      <c r="I18" s="43">
        <v>61.1</v>
      </c>
      <c r="J18" s="43">
        <v>61.15</v>
      </c>
      <c r="K18" s="43">
        <v>61.15</v>
      </c>
      <c r="L18" s="43">
        <v>61.15</v>
      </c>
      <c r="M18" s="43">
        <v>61.25</v>
      </c>
    </row>
    <row r="19" spans="1:13" ht="16.5" hidden="1" outlineLevel="1" thickBot="1" x14ac:dyDescent="0.3">
      <c r="A19" s="6" t="str">
        <f t="shared" si="0"/>
        <v>по схеме</v>
      </c>
      <c r="B19" s="7" t="s">
        <v>13</v>
      </c>
      <c r="C19" s="8">
        <v>7.2</v>
      </c>
      <c r="D19" s="8">
        <f>C$19</f>
        <v>7.2</v>
      </c>
      <c r="E19" s="8">
        <f t="shared" ref="E19:L19" si="3">D$19</f>
        <v>7.2</v>
      </c>
      <c r="F19" s="8">
        <f t="shared" si="3"/>
        <v>7.2</v>
      </c>
      <c r="G19" s="8">
        <f t="shared" si="3"/>
        <v>7.2</v>
      </c>
      <c r="H19" s="8">
        <f t="shared" si="3"/>
        <v>7.2</v>
      </c>
      <c r="I19" s="43">
        <f t="shared" si="3"/>
        <v>7.2</v>
      </c>
      <c r="J19" s="44">
        <f t="shared" si="3"/>
        <v>7.2</v>
      </c>
      <c r="K19" s="44">
        <f t="shared" si="3"/>
        <v>7.2</v>
      </c>
      <c r="L19" s="44">
        <f t="shared" si="3"/>
        <v>7.2</v>
      </c>
      <c r="M19" s="45">
        <f>K$19</f>
        <v>7.2</v>
      </c>
    </row>
    <row r="20" spans="1:13" s="19" customFormat="1" ht="16.5" hidden="1" outlineLevel="1" thickBot="1" x14ac:dyDescent="0.3">
      <c r="A20" s="11" t="str">
        <f t="shared" si="0"/>
        <v>актуализация</v>
      </c>
      <c r="B20" s="12" t="str">
        <f>B19</f>
        <v>Хозяйственные нужды, Гкал/час</v>
      </c>
      <c r="C20" s="13">
        <v>7.2</v>
      </c>
      <c r="D20" s="13">
        <f>C$20</f>
        <v>7.2</v>
      </c>
      <c r="E20" s="13">
        <f t="shared" ref="E20:L20" si="4">D$20</f>
        <v>7.2</v>
      </c>
      <c r="F20" s="13">
        <f t="shared" si="4"/>
        <v>7.2</v>
      </c>
      <c r="G20" s="13">
        <f t="shared" si="4"/>
        <v>7.2</v>
      </c>
      <c r="H20" s="13">
        <f t="shared" si="4"/>
        <v>7.2</v>
      </c>
      <c r="I20" s="43">
        <f t="shared" si="4"/>
        <v>7.2</v>
      </c>
      <c r="J20" s="44">
        <f t="shared" si="4"/>
        <v>7.2</v>
      </c>
      <c r="K20" s="44">
        <f t="shared" si="4"/>
        <v>7.2</v>
      </c>
      <c r="L20" s="44">
        <f t="shared" si="4"/>
        <v>7.2</v>
      </c>
      <c r="M20" s="45">
        <f>K$20</f>
        <v>7.2</v>
      </c>
    </row>
    <row r="21" spans="1:13" s="19" customFormat="1" ht="16.5" collapsed="1" thickBot="1" x14ac:dyDescent="0.3">
      <c r="A21" s="16" t="str">
        <f t="shared" si="0"/>
        <v>актуализация 2018</v>
      </c>
      <c r="B21" s="17" t="str">
        <f>B20</f>
        <v>Хозяйственные нужды, Гкал/час</v>
      </c>
      <c r="C21" s="18">
        <v>7.2</v>
      </c>
      <c r="D21" s="18">
        <v>7.2</v>
      </c>
      <c r="E21" s="18">
        <v>7.2</v>
      </c>
      <c r="F21" s="18">
        <v>7.2</v>
      </c>
      <c r="G21" s="18">
        <v>7.2</v>
      </c>
      <c r="H21" s="18">
        <v>28.1</v>
      </c>
      <c r="I21" s="43">
        <v>28.1</v>
      </c>
      <c r="J21" s="43">
        <v>28.1</v>
      </c>
      <c r="K21" s="43">
        <v>28.1</v>
      </c>
      <c r="L21" s="43">
        <v>28.1</v>
      </c>
      <c r="M21" s="43">
        <v>28.1</v>
      </c>
    </row>
    <row r="22" spans="1:13" ht="16.5" hidden="1" outlineLevel="1" thickBot="1" x14ac:dyDescent="0.3">
      <c r="A22" s="6" t="str">
        <f t="shared" si="0"/>
        <v>по схеме</v>
      </c>
      <c r="B22" s="7" t="s">
        <v>14</v>
      </c>
      <c r="C22" s="8">
        <v>320.2</v>
      </c>
      <c r="D22" s="8">
        <v>320.2</v>
      </c>
      <c r="E22" s="8">
        <v>320.2</v>
      </c>
      <c r="F22" s="8">
        <v>320.2</v>
      </c>
      <c r="G22" s="8">
        <v>320.2</v>
      </c>
      <c r="H22" s="8">
        <v>284.10000000000002</v>
      </c>
      <c r="I22" s="9">
        <v>284.10000000000002</v>
      </c>
      <c r="J22" s="10">
        <v>284.10000000000002</v>
      </c>
      <c r="K22" s="10">
        <v>284.10000000000002</v>
      </c>
      <c r="L22" s="10">
        <v>284.10000000000002</v>
      </c>
      <c r="M22" s="34">
        <v>284</v>
      </c>
    </row>
    <row r="23" spans="1:13" s="19" customFormat="1" ht="16.5" hidden="1" outlineLevel="1" thickBot="1" x14ac:dyDescent="0.3">
      <c r="A23" s="11" t="str">
        <f t="shared" si="0"/>
        <v>актуализация</v>
      </c>
      <c r="B23" s="12" t="str">
        <f>B22</f>
        <v>Тепловая мощность нетто, Гкал</v>
      </c>
      <c r="C23" s="13">
        <v>320.3</v>
      </c>
      <c r="D23" s="13">
        <f>C$23</f>
        <v>320.3</v>
      </c>
      <c r="E23" s="13">
        <f t="shared" ref="E23:G23" si="5">D$23</f>
        <v>320.3</v>
      </c>
      <c r="F23" s="13">
        <f t="shared" si="5"/>
        <v>320.3</v>
      </c>
      <c r="G23" s="13">
        <f t="shared" si="5"/>
        <v>320.3</v>
      </c>
      <c r="H23" s="13">
        <v>320.3</v>
      </c>
      <c r="I23" s="14">
        <v>284.10000000000002</v>
      </c>
      <c r="J23" s="15">
        <v>284.10000000000002</v>
      </c>
      <c r="K23" s="15">
        <v>284.10000000000002</v>
      </c>
      <c r="L23" s="15">
        <v>284.10000000000002</v>
      </c>
      <c r="M23" s="35">
        <v>284</v>
      </c>
    </row>
    <row r="24" spans="1:13" s="19" customFormat="1" ht="16.5" collapsed="1" thickBot="1" x14ac:dyDescent="0.3">
      <c r="A24" s="16" t="str">
        <f t="shared" si="0"/>
        <v>актуализация 2018</v>
      </c>
      <c r="B24" s="17" t="str">
        <f>B23</f>
        <v>Тепловая мощность нетто, Гкал</v>
      </c>
      <c r="C24" s="33">
        <f>C12-C18-C21</f>
        <v>320.2</v>
      </c>
      <c r="D24" s="33">
        <f t="shared" ref="D24:G24" si="6">D12-D18-D21</f>
        <v>320.2</v>
      </c>
      <c r="E24" s="36">
        <f t="shared" si="6"/>
        <v>320.18</v>
      </c>
      <c r="F24" s="36">
        <f t="shared" si="6"/>
        <v>320.17</v>
      </c>
      <c r="G24" s="36">
        <f t="shared" si="6"/>
        <v>320.14999999999998</v>
      </c>
      <c r="H24" s="36">
        <f>H12-H18-H21</f>
        <v>299.20999999999992</v>
      </c>
      <c r="I24" s="36">
        <f>I12-I18-I21</f>
        <v>299.19999999999993</v>
      </c>
      <c r="J24" s="36">
        <f>J12-J18-J21</f>
        <v>299.14999999999998</v>
      </c>
      <c r="K24" s="36">
        <f t="shared" ref="K24:L24" si="7">K12-K18-K21</f>
        <v>299.14999999999998</v>
      </c>
      <c r="L24" s="36">
        <f t="shared" si="7"/>
        <v>299.14999999999998</v>
      </c>
      <c r="M24" s="36">
        <f>M12-M18-M21</f>
        <v>263.04999999999995</v>
      </c>
    </row>
    <row r="25" spans="1:13" ht="32.25" hidden="1" outlineLevel="1" thickBot="1" x14ac:dyDescent="0.3">
      <c r="A25" s="6" t="str">
        <f t="shared" si="0"/>
        <v>по схеме</v>
      </c>
      <c r="B25" s="7" t="s">
        <v>15</v>
      </c>
      <c r="C25" s="8">
        <v>16.399999999999999</v>
      </c>
      <c r="D25" s="8">
        <v>16.399999999999999</v>
      </c>
      <c r="E25" s="8">
        <v>16.600000000000001</v>
      </c>
      <c r="F25" s="8">
        <v>16.7</v>
      </c>
      <c r="G25" s="8">
        <v>16.8</v>
      </c>
      <c r="H25" s="8">
        <v>17.2</v>
      </c>
      <c r="I25" s="9">
        <v>17.3</v>
      </c>
      <c r="J25" s="10">
        <v>17.8</v>
      </c>
      <c r="K25" s="10">
        <v>17.8</v>
      </c>
      <c r="L25" s="10">
        <v>17.8</v>
      </c>
      <c r="M25" s="8">
        <v>18.8</v>
      </c>
    </row>
    <row r="26" spans="1:13" s="19" customFormat="1" ht="32.25" hidden="1" customHeight="1" outlineLevel="1" thickBot="1" x14ac:dyDescent="0.3">
      <c r="A26" s="11" t="str">
        <f t="shared" si="0"/>
        <v>актуализация</v>
      </c>
      <c r="B26" s="12" t="str">
        <f>B25</f>
        <v>Потери мощности в тепловой сети, Гкал/час</v>
      </c>
      <c r="C26" s="13">
        <v>16.399999999999999</v>
      </c>
      <c r="D26" s="13">
        <v>16.399999999999999</v>
      </c>
      <c r="E26" s="13">
        <v>16.600000000000001</v>
      </c>
      <c r="F26" s="13">
        <v>16.7</v>
      </c>
      <c r="G26" s="13">
        <v>16.8</v>
      </c>
      <c r="H26" s="13">
        <v>17.2</v>
      </c>
      <c r="I26" s="14">
        <v>17.3</v>
      </c>
      <c r="J26" s="15">
        <v>17.8</v>
      </c>
      <c r="K26" s="15">
        <v>17.8</v>
      </c>
      <c r="L26" s="15">
        <v>17.8</v>
      </c>
      <c r="M26" s="13">
        <v>18.8</v>
      </c>
    </row>
    <row r="27" spans="1:13" s="19" customFormat="1" ht="32.25" customHeight="1" collapsed="1" thickBot="1" x14ac:dyDescent="0.3">
      <c r="A27" s="16" t="str">
        <f t="shared" si="0"/>
        <v>актуализация 2018</v>
      </c>
      <c r="B27" s="17" t="str">
        <f>B26</f>
        <v>Потери мощности в тепловой сети, Гкал/час</v>
      </c>
      <c r="C27" s="18">
        <v>16.399999999999999</v>
      </c>
      <c r="D27" s="18">
        <v>16.399999999999999</v>
      </c>
      <c r="E27" s="18">
        <v>16.600000000000001</v>
      </c>
      <c r="F27" s="18">
        <v>16.7</v>
      </c>
      <c r="G27" s="18">
        <v>16.8</v>
      </c>
      <c r="H27" s="18">
        <v>11.7</v>
      </c>
      <c r="I27" s="18">
        <v>11.7</v>
      </c>
      <c r="J27" s="18">
        <v>11.7</v>
      </c>
      <c r="K27" s="18">
        <v>11.7</v>
      </c>
      <c r="L27" s="18">
        <v>11.7</v>
      </c>
      <c r="M27" s="18">
        <v>11.7</v>
      </c>
    </row>
    <row r="28" spans="1:13" ht="32.25" thickBot="1" x14ac:dyDescent="0.3">
      <c r="A28" s="6" t="s">
        <v>6</v>
      </c>
      <c r="B28" s="7" t="s">
        <v>16</v>
      </c>
      <c r="C28" s="8">
        <v>54.4</v>
      </c>
      <c r="D28" s="8">
        <v>54.4</v>
      </c>
      <c r="E28" s="8">
        <v>55.05</v>
      </c>
      <c r="F28" s="8">
        <v>55.48</v>
      </c>
      <c r="G28" s="8">
        <v>56.35</v>
      </c>
      <c r="H28" s="8">
        <v>58.03</v>
      </c>
      <c r="I28" s="10">
        <v>58.55</v>
      </c>
      <c r="J28" s="10">
        <v>60.49</v>
      </c>
      <c r="K28" s="10">
        <v>60.49</v>
      </c>
      <c r="L28" s="10">
        <v>60.49</v>
      </c>
      <c r="M28" s="8">
        <v>64.5</v>
      </c>
    </row>
    <row r="29" spans="1:13" ht="16.5" thickBot="1" x14ac:dyDescent="0.3">
      <c r="A29" s="6" t="str">
        <f t="shared" ref="A29:A35" si="8">A28</f>
        <v>по схеме</v>
      </c>
      <c r="B29" s="37" t="s">
        <v>17</v>
      </c>
      <c r="C29" s="8">
        <v>51.2</v>
      </c>
      <c r="D29" s="8">
        <v>51.2</v>
      </c>
      <c r="E29" s="8">
        <v>51.8</v>
      </c>
      <c r="F29" s="8">
        <v>52.09</v>
      </c>
      <c r="G29" s="8">
        <v>52.69</v>
      </c>
      <c r="H29" s="8">
        <v>53.95</v>
      </c>
      <c r="I29" s="46">
        <v>58.923000000000002</v>
      </c>
      <c r="J29" s="46">
        <f>I29</f>
        <v>58.923000000000002</v>
      </c>
      <c r="K29" s="46">
        <f t="shared" ref="K29:L29" si="9">J29</f>
        <v>58.923000000000002</v>
      </c>
      <c r="L29" s="46">
        <f t="shared" si="9"/>
        <v>58.923000000000002</v>
      </c>
      <c r="M29" s="47">
        <f>K29</f>
        <v>58.923000000000002</v>
      </c>
    </row>
    <row r="30" spans="1:13" ht="32.25" thickBot="1" x14ac:dyDescent="0.3">
      <c r="A30" s="6" t="str">
        <f t="shared" si="8"/>
        <v>по схеме</v>
      </c>
      <c r="B30" s="37" t="s">
        <v>18</v>
      </c>
      <c r="C30" s="8">
        <v>3.2</v>
      </c>
      <c r="D30" s="8">
        <v>3.2</v>
      </c>
      <c r="E30" s="8">
        <v>3.26</v>
      </c>
      <c r="F30" s="8">
        <v>3.39</v>
      </c>
      <c r="G30" s="8">
        <v>3.66</v>
      </c>
      <c r="H30" s="8">
        <v>4.08</v>
      </c>
      <c r="I30" s="10">
        <v>4.2300000000000004</v>
      </c>
      <c r="J30" s="10">
        <v>4.2300000000000004</v>
      </c>
      <c r="K30" s="10">
        <v>4.2300000000000004</v>
      </c>
      <c r="L30" s="10">
        <v>4.2300000000000004</v>
      </c>
      <c r="M30" s="8">
        <v>5.45</v>
      </c>
    </row>
    <row r="31" spans="1:13" ht="16.5" thickBot="1" x14ac:dyDescent="0.3">
      <c r="A31" s="6" t="str">
        <f t="shared" si="8"/>
        <v>по схеме</v>
      </c>
      <c r="B31" s="7" t="s">
        <v>19</v>
      </c>
      <c r="C31" s="8"/>
      <c r="D31" s="8"/>
      <c r="E31" s="8"/>
      <c r="F31" s="8"/>
      <c r="G31" s="8"/>
      <c r="H31" s="8"/>
      <c r="I31" s="10"/>
      <c r="J31" s="10"/>
      <c r="K31" s="10"/>
      <c r="L31" s="10"/>
      <c r="M31" s="8"/>
    </row>
    <row r="32" spans="1:13" ht="16.5" thickBot="1" x14ac:dyDescent="0.3">
      <c r="A32" s="6" t="str">
        <f t="shared" si="8"/>
        <v>по схеме</v>
      </c>
      <c r="B32" s="37" t="s">
        <v>20</v>
      </c>
      <c r="C32" s="8">
        <v>31.2</v>
      </c>
      <c r="D32" s="8">
        <v>31.2</v>
      </c>
      <c r="E32" s="8">
        <v>24.76</v>
      </c>
      <c r="F32" s="8">
        <v>25.19</v>
      </c>
      <c r="G32" s="8">
        <v>26.06</v>
      </c>
      <c r="H32" s="8">
        <v>27.41</v>
      </c>
      <c r="I32" s="10">
        <v>27.93</v>
      </c>
      <c r="J32" s="10">
        <v>29.87</v>
      </c>
      <c r="K32" s="10">
        <v>29.87</v>
      </c>
      <c r="L32" s="10">
        <v>29.87</v>
      </c>
      <c r="M32" s="8">
        <v>32.4</v>
      </c>
    </row>
    <row r="33" spans="1:13" ht="16.5" thickBot="1" x14ac:dyDescent="0.3">
      <c r="A33" s="6" t="str">
        <f t="shared" si="8"/>
        <v>по схеме</v>
      </c>
      <c r="B33" s="37" t="s">
        <v>21</v>
      </c>
      <c r="C33" s="8">
        <v>7.8</v>
      </c>
      <c r="D33" s="8">
        <v>7.8</v>
      </c>
      <c r="E33" s="8">
        <v>8.31</v>
      </c>
      <c r="F33" s="8">
        <v>8.31</v>
      </c>
      <c r="G33" s="8">
        <v>8.31</v>
      </c>
      <c r="H33" s="8">
        <v>8.64</v>
      </c>
      <c r="I33" s="10">
        <v>8.64</v>
      </c>
      <c r="J33" s="10">
        <v>8.64</v>
      </c>
      <c r="K33" s="10">
        <v>8.64</v>
      </c>
      <c r="L33" s="10">
        <v>8.64</v>
      </c>
      <c r="M33" s="8">
        <v>10.119999999999999</v>
      </c>
    </row>
    <row r="34" spans="1:13" ht="16.5" thickBot="1" x14ac:dyDescent="0.3">
      <c r="A34" s="6" t="str">
        <f t="shared" si="8"/>
        <v>по схеме</v>
      </c>
      <c r="B34" s="37" t="s">
        <v>22</v>
      </c>
      <c r="C34" s="8">
        <v>15.4</v>
      </c>
      <c r="D34" s="8">
        <v>15.4</v>
      </c>
      <c r="E34" s="8">
        <v>21.98</v>
      </c>
      <c r="F34" s="8">
        <v>21.98</v>
      </c>
      <c r="G34" s="8">
        <v>21.98</v>
      </c>
      <c r="H34" s="8">
        <v>21.98</v>
      </c>
      <c r="I34" s="10">
        <v>21.98</v>
      </c>
      <c r="J34" s="10">
        <v>21.98</v>
      </c>
      <c r="K34" s="10">
        <v>21.98</v>
      </c>
      <c r="L34" s="10">
        <v>21.98</v>
      </c>
      <c r="M34" s="8">
        <v>21.98</v>
      </c>
    </row>
    <row r="35" spans="1:13" ht="32.25" thickBot="1" x14ac:dyDescent="0.3">
      <c r="A35" s="6" t="str">
        <f t="shared" si="8"/>
        <v>по схеме</v>
      </c>
      <c r="B35" s="7" t="s">
        <v>23</v>
      </c>
      <c r="C35" s="8">
        <f>C22-C25-C28</f>
        <v>249.4</v>
      </c>
      <c r="D35" s="8">
        <f t="shared" ref="D35:M35" si="10">D22-D25-D28</f>
        <v>249.4</v>
      </c>
      <c r="E35" s="34">
        <f t="shared" si="10"/>
        <v>248.54999999999995</v>
      </c>
      <c r="F35" s="34">
        <f t="shared" si="10"/>
        <v>248.02</v>
      </c>
      <c r="G35" s="34">
        <f>G22-G25-G28-0.01</f>
        <v>247.04</v>
      </c>
      <c r="H35" s="34">
        <f t="shared" si="10"/>
        <v>208.87000000000003</v>
      </c>
      <c r="I35" s="38">
        <f>I22-I25-I28-0.01</f>
        <v>208.24</v>
      </c>
      <c r="J35" s="38">
        <f t="shared" si="10"/>
        <v>205.81</v>
      </c>
      <c r="K35" s="38">
        <f t="shared" si="10"/>
        <v>205.81</v>
      </c>
      <c r="L35" s="38">
        <f t="shared" si="10"/>
        <v>205.81</v>
      </c>
      <c r="M35" s="8">
        <f t="shared" si="10"/>
        <v>200.7</v>
      </c>
    </row>
    <row r="36" spans="1:13" s="19" customFormat="1" ht="35.25" hidden="1" customHeight="1" outlineLevel="1" thickBot="1" x14ac:dyDescent="0.3">
      <c r="A36" s="11" t="str">
        <f>A26</f>
        <v>актуализация</v>
      </c>
      <c r="B36" s="12" t="str">
        <f>B35</f>
        <v>Резерв (+) / дефицит (-) тепловой мощности, Гкал/час</v>
      </c>
      <c r="C36" s="13">
        <f>C23-C26-C28</f>
        <v>249.50000000000003</v>
      </c>
      <c r="D36" s="13">
        <f t="shared" ref="D36:M36" si="11">D23-D26-D28</f>
        <v>249.50000000000003</v>
      </c>
      <c r="E36" s="35">
        <f t="shared" si="11"/>
        <v>248.64999999999998</v>
      </c>
      <c r="F36" s="35">
        <f t="shared" si="11"/>
        <v>248.12000000000003</v>
      </c>
      <c r="G36" s="35">
        <f t="shared" si="11"/>
        <v>247.15</v>
      </c>
      <c r="H36" s="35">
        <f t="shared" si="11"/>
        <v>245.07000000000002</v>
      </c>
      <c r="I36" s="39">
        <v>205.8</v>
      </c>
      <c r="J36" s="40">
        <f t="shared" si="11"/>
        <v>205.81</v>
      </c>
      <c r="K36" s="40">
        <f t="shared" si="11"/>
        <v>205.81</v>
      </c>
      <c r="L36" s="40">
        <f t="shared" si="11"/>
        <v>205.81</v>
      </c>
      <c r="M36" s="13">
        <f t="shared" si="11"/>
        <v>200.7</v>
      </c>
    </row>
    <row r="37" spans="1:13" s="19" customFormat="1" ht="35.25" customHeight="1" collapsed="1" thickBot="1" x14ac:dyDescent="0.3">
      <c r="A37" s="16" t="str">
        <f>A27</f>
        <v>актуализация 2018</v>
      </c>
      <c r="B37" s="17" t="str">
        <f>B36</f>
        <v>Резерв (+) / дефицит (-) тепловой мощности, Гкал/час</v>
      </c>
      <c r="C37" s="36">
        <f>C24-C27-C28</f>
        <v>249.4</v>
      </c>
      <c r="D37" s="36">
        <f t="shared" ref="D37:M37" si="12">D24-D27-D28</f>
        <v>249.4</v>
      </c>
      <c r="E37" s="36">
        <f>E24-E27-E28+0.1</f>
        <v>248.62999999999997</v>
      </c>
      <c r="F37" s="36">
        <f t="shared" si="12"/>
        <v>247.99000000000004</v>
      </c>
      <c r="G37" s="36">
        <f t="shared" si="12"/>
        <v>246.99999999999997</v>
      </c>
      <c r="H37" s="36">
        <f t="shared" si="12"/>
        <v>229.47999999999993</v>
      </c>
      <c r="I37" s="36">
        <f t="shared" si="12"/>
        <v>228.94999999999993</v>
      </c>
      <c r="J37" s="36">
        <f t="shared" si="12"/>
        <v>226.95999999999998</v>
      </c>
      <c r="K37" s="36">
        <f t="shared" si="12"/>
        <v>226.95999999999998</v>
      </c>
      <c r="L37" s="36">
        <f t="shared" si="12"/>
        <v>226.95999999999998</v>
      </c>
      <c r="M37" s="36">
        <f t="shared" si="12"/>
        <v>186.84999999999997</v>
      </c>
    </row>
    <row r="38" spans="1:13" ht="16.5" hidden="1" outlineLevel="1" thickBot="1" x14ac:dyDescent="0.3">
      <c r="A38" s="6" t="str">
        <f t="shared" ref="A38:A43" si="13">A35</f>
        <v>по схеме</v>
      </c>
      <c r="B38" s="7" t="s">
        <v>24</v>
      </c>
      <c r="C38" s="20">
        <f>C35/C22</f>
        <v>0.77888819487820116</v>
      </c>
      <c r="D38" s="20">
        <f t="shared" ref="D38:M40" si="14">D35/D22</f>
        <v>0.77888819487820116</v>
      </c>
      <c r="E38" s="20">
        <f t="shared" si="14"/>
        <v>0.77623360399750141</v>
      </c>
      <c r="F38" s="20">
        <f t="shared" si="14"/>
        <v>0.77457838850718308</v>
      </c>
      <c r="G38" s="20">
        <f t="shared" si="14"/>
        <v>0.77151780137414117</v>
      </c>
      <c r="H38" s="20">
        <f t="shared" si="14"/>
        <v>0.73519887363604375</v>
      </c>
      <c r="I38" s="21">
        <f t="shared" si="14"/>
        <v>0.73298134459697284</v>
      </c>
      <c r="J38" s="22">
        <f t="shared" si="14"/>
        <v>0.72442801830341419</v>
      </c>
      <c r="K38" s="22">
        <f t="shared" si="14"/>
        <v>0.72442801830341419</v>
      </c>
      <c r="L38" s="22">
        <f t="shared" si="14"/>
        <v>0.72442801830341419</v>
      </c>
      <c r="M38" s="20">
        <f t="shared" si="14"/>
        <v>0.70669014084507042</v>
      </c>
    </row>
    <row r="39" spans="1:13" s="19" customFormat="1" ht="16.5" hidden="1" outlineLevel="1" thickBot="1" x14ac:dyDescent="0.3">
      <c r="A39" s="11" t="str">
        <f t="shared" si="13"/>
        <v>актуализация</v>
      </c>
      <c r="B39" s="12" t="str">
        <f>B38</f>
        <v>Доля резерва, %</v>
      </c>
      <c r="C39" s="23">
        <f>C36/C23</f>
        <v>0.77895722759912589</v>
      </c>
      <c r="D39" s="23">
        <f t="shared" si="14"/>
        <v>0.77895722759912589</v>
      </c>
      <c r="E39" s="23">
        <f t="shared" si="14"/>
        <v>0.77630346550109264</v>
      </c>
      <c r="F39" s="23">
        <f t="shared" si="14"/>
        <v>0.77464876678114281</v>
      </c>
      <c r="G39" s="23">
        <f t="shared" si="14"/>
        <v>0.77162035591632838</v>
      </c>
      <c r="H39" s="23">
        <f t="shared" si="14"/>
        <v>0.7651264439587887</v>
      </c>
      <c r="I39" s="24">
        <f t="shared" si="14"/>
        <v>0.72439281942977818</v>
      </c>
      <c r="J39" s="25">
        <f t="shared" si="14"/>
        <v>0.72442801830341419</v>
      </c>
      <c r="K39" s="25">
        <f t="shared" si="14"/>
        <v>0.72442801830341419</v>
      </c>
      <c r="L39" s="25">
        <f t="shared" si="14"/>
        <v>0.72442801830341419</v>
      </c>
      <c r="M39" s="23">
        <f t="shared" si="14"/>
        <v>0.70669014084507042</v>
      </c>
    </row>
    <row r="40" spans="1:13" s="19" customFormat="1" ht="16.5" collapsed="1" thickBot="1" x14ac:dyDescent="0.3">
      <c r="A40" s="16" t="str">
        <f t="shared" si="13"/>
        <v>актуализация 2018</v>
      </c>
      <c r="B40" s="17" t="str">
        <f>B39</f>
        <v>Доля резерва, %</v>
      </c>
      <c r="C40" s="26">
        <f>C37/C24</f>
        <v>0.77888819487820116</v>
      </c>
      <c r="D40" s="26">
        <f t="shared" si="14"/>
        <v>0.77888819487820116</v>
      </c>
      <c r="E40" s="26">
        <f t="shared" si="14"/>
        <v>0.77653195077768744</v>
      </c>
      <c r="F40" s="26">
        <f t="shared" si="14"/>
        <v>0.77455726645219736</v>
      </c>
      <c r="G40" s="26">
        <f t="shared" si="14"/>
        <v>0.771513353115727</v>
      </c>
      <c r="H40" s="26">
        <f t="shared" si="14"/>
        <v>0.76695297617058256</v>
      </c>
      <c r="I40" s="26">
        <f t="shared" si="14"/>
        <v>0.76520721925133683</v>
      </c>
      <c r="J40" s="26">
        <f t="shared" si="14"/>
        <v>0.75868293498245032</v>
      </c>
      <c r="K40" s="26">
        <f t="shared" si="14"/>
        <v>0.75868293498245032</v>
      </c>
      <c r="L40" s="26">
        <f t="shared" si="14"/>
        <v>0.75868293498245032</v>
      </c>
      <c r="M40" s="26">
        <f t="shared" si="14"/>
        <v>0.71032123170499906</v>
      </c>
    </row>
    <row r="41" spans="1:13" ht="48" hidden="1" outlineLevel="1" thickBot="1" x14ac:dyDescent="0.3">
      <c r="A41" s="6" t="str">
        <f t="shared" si="13"/>
        <v>по схеме</v>
      </c>
      <c r="B41" s="7" t="s">
        <v>25</v>
      </c>
      <c r="C41" s="8">
        <f>C7</f>
        <v>758</v>
      </c>
      <c r="D41" s="8">
        <f t="shared" ref="D41:M43" si="15">D7</f>
        <v>758</v>
      </c>
      <c r="E41" s="8">
        <f t="shared" si="15"/>
        <v>758</v>
      </c>
      <c r="F41" s="8">
        <f t="shared" si="15"/>
        <v>758</v>
      </c>
      <c r="G41" s="8">
        <f t="shared" si="15"/>
        <v>758</v>
      </c>
      <c r="H41" s="8">
        <f t="shared" si="15"/>
        <v>616</v>
      </c>
      <c r="I41" s="9">
        <f t="shared" si="15"/>
        <v>616</v>
      </c>
      <c r="J41" s="10">
        <f t="shared" si="15"/>
        <v>616</v>
      </c>
      <c r="K41" s="10">
        <f t="shared" si="15"/>
        <v>616</v>
      </c>
      <c r="L41" s="10">
        <f t="shared" si="15"/>
        <v>0</v>
      </c>
      <c r="M41" s="8">
        <f t="shared" si="15"/>
        <v>616</v>
      </c>
    </row>
    <row r="42" spans="1:13" s="42" customFormat="1" ht="57.75" hidden="1" customHeight="1" outlineLevel="1" thickBot="1" x14ac:dyDescent="0.3">
      <c r="A42" s="11" t="str">
        <f t="shared" si="13"/>
        <v>актуализация</v>
      </c>
      <c r="B42" s="12" t="str">
        <f>B41</f>
        <v>Резерв тепловой мощности при прохождении аварийного режима, Гкал/час</v>
      </c>
      <c r="C42" s="13">
        <f>C8</f>
        <v>758</v>
      </c>
      <c r="D42" s="13">
        <f t="shared" si="15"/>
        <v>758</v>
      </c>
      <c r="E42" s="13">
        <f t="shared" si="15"/>
        <v>758</v>
      </c>
      <c r="F42" s="13">
        <f t="shared" si="15"/>
        <v>758</v>
      </c>
      <c r="G42" s="13">
        <f t="shared" si="15"/>
        <v>758</v>
      </c>
      <c r="H42" s="13">
        <f t="shared" si="15"/>
        <v>758</v>
      </c>
      <c r="I42" s="14">
        <f t="shared" si="15"/>
        <v>616</v>
      </c>
      <c r="J42" s="41">
        <f t="shared" si="15"/>
        <v>616</v>
      </c>
      <c r="K42" s="41">
        <f t="shared" si="15"/>
        <v>616</v>
      </c>
      <c r="L42" s="41">
        <f t="shared" si="15"/>
        <v>0</v>
      </c>
      <c r="M42" s="13">
        <f t="shared" si="15"/>
        <v>616</v>
      </c>
    </row>
    <row r="43" spans="1:13" s="42" customFormat="1" ht="57.75" customHeight="1" collapsed="1" thickBot="1" x14ac:dyDescent="0.3">
      <c r="A43" s="16" t="str">
        <f t="shared" si="13"/>
        <v>актуализация 2018</v>
      </c>
      <c r="B43" s="17" t="str">
        <f>B42</f>
        <v>Резерв тепловой мощности при прохождении аварийного режима, Гкал/час</v>
      </c>
      <c r="C43" s="18">
        <f>C9</f>
        <v>758</v>
      </c>
      <c r="D43" s="18">
        <f t="shared" si="15"/>
        <v>758</v>
      </c>
      <c r="E43" s="18">
        <f t="shared" si="15"/>
        <v>758</v>
      </c>
      <c r="F43" s="18">
        <f t="shared" si="15"/>
        <v>758</v>
      </c>
      <c r="G43" s="18">
        <f t="shared" si="15"/>
        <v>758</v>
      </c>
      <c r="H43" s="18">
        <f t="shared" si="15"/>
        <v>758</v>
      </c>
      <c r="I43" s="18">
        <f>I9</f>
        <v>758</v>
      </c>
      <c r="J43" s="18">
        <f t="shared" ref="J43:L43" si="16">J9</f>
        <v>758</v>
      </c>
      <c r="K43" s="18">
        <f t="shared" si="16"/>
        <v>758</v>
      </c>
      <c r="L43" s="18">
        <f t="shared" si="16"/>
        <v>758</v>
      </c>
      <c r="M43" s="18">
        <f t="shared" ref="M43" si="17">M12</f>
        <v>352.4</v>
      </c>
    </row>
    <row r="46" spans="1:13" ht="18.75" x14ac:dyDescent="0.2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</row>
    <row r="47" spans="1:13" ht="18.75" x14ac:dyDescent="0.25">
      <c r="A47" s="49" t="s">
        <v>28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9" spans="1:1" ht="18.75" x14ac:dyDescent="0.25">
      <c r="A49" s="48" t="s">
        <v>29</v>
      </c>
    </row>
  </sheetData>
  <mergeCells count="8">
    <mergeCell ref="A47:M47"/>
    <mergeCell ref="A46:M46"/>
    <mergeCell ref="B2:M2"/>
    <mergeCell ref="A5:A6"/>
    <mergeCell ref="B5:B6"/>
    <mergeCell ref="C5:C6"/>
    <mergeCell ref="D5:D6"/>
    <mergeCell ref="E5:M5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2.4.</vt:lpstr>
      <vt:lpstr>'таблица 2.4.'!Область_печати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Прочанкина Елена Александровна</dc:creator>
  <cp:lastModifiedBy>Воротынцева Марина А.</cp:lastModifiedBy>
  <cp:lastPrinted>2019-06-28T06:43:14Z</cp:lastPrinted>
  <dcterms:created xsi:type="dcterms:W3CDTF">2019-06-18T06:31:29Z</dcterms:created>
  <dcterms:modified xsi:type="dcterms:W3CDTF">2019-06-28T06:48:11Z</dcterms:modified>
</cp:coreProperties>
</file>