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48" yWindow="12" windowWidth="15240" windowHeight="12720"/>
  </bookViews>
  <sheets>
    <sheet name="перечень" sheetId="1" r:id="rId1"/>
  </sheets>
  <definedNames>
    <definedName name="_xlnm._FilterDatabase" localSheetId="0" hidden="1">перечень!$A$6:$IS$37</definedName>
  </definedNames>
  <calcPr calcId="145621"/>
</workbook>
</file>

<file path=xl/calcChain.xml><?xml version="1.0" encoding="utf-8"?>
<calcChain xmlns="http://schemas.openxmlformats.org/spreadsheetml/2006/main">
  <c r="P31" i="1" l="1"/>
  <c r="H27" i="1" l="1"/>
  <c r="Q23" i="1" l="1"/>
  <c r="Q15" i="1"/>
  <c r="Q26" i="1"/>
  <c r="Q25" i="1"/>
  <c r="Q24" i="1"/>
  <c r="Q22" i="1"/>
  <c r="Q21" i="1"/>
  <c r="Q20" i="1"/>
  <c r="Q19" i="1"/>
  <c r="Q18" i="1"/>
  <c r="Q17" i="1"/>
  <c r="Q16" i="1"/>
  <c r="Q14" i="1"/>
  <c r="Q13" i="1"/>
  <c r="Q12" i="1"/>
  <c r="Q11" i="1"/>
  <c r="Q10" i="1"/>
  <c r="O14" i="1" l="1"/>
  <c r="I27" i="1" l="1"/>
  <c r="J27" i="1"/>
  <c r="K27" i="1"/>
  <c r="L27" i="1"/>
  <c r="M27" i="1"/>
  <c r="Q27" i="1" l="1"/>
  <c r="N37" i="1" l="1"/>
  <c r="M37" i="1"/>
  <c r="L37" i="1"/>
  <c r="K37" i="1"/>
  <c r="J37" i="1"/>
  <c r="I37" i="1"/>
  <c r="H37" i="1"/>
  <c r="Q36" i="1"/>
  <c r="O36" i="1"/>
  <c r="P36" i="1" s="1"/>
  <c r="Q35" i="1"/>
  <c r="O35" i="1"/>
  <c r="P35" i="1" s="1"/>
  <c r="Q34" i="1"/>
  <c r="O34" i="1"/>
  <c r="P34" i="1" s="1"/>
  <c r="N32" i="1"/>
  <c r="M32" i="1"/>
  <c r="L32" i="1"/>
  <c r="K32" i="1"/>
  <c r="J32" i="1"/>
  <c r="I32" i="1"/>
  <c r="H32" i="1"/>
  <c r="Q31" i="1"/>
  <c r="Q30" i="1"/>
  <c r="O30" i="1"/>
  <c r="P30" i="1" s="1"/>
  <c r="Q29" i="1"/>
  <c r="O29" i="1"/>
  <c r="O32" i="1" l="1"/>
  <c r="Q37" i="1"/>
  <c r="P37" i="1"/>
  <c r="Q32" i="1"/>
  <c r="P29" i="1"/>
  <c r="P32" i="1" s="1"/>
  <c r="O37" i="1"/>
  <c r="O26" i="1" l="1"/>
  <c r="P26" i="1" s="1"/>
  <c r="O25" i="1"/>
  <c r="P25" i="1" s="1"/>
  <c r="O24" i="1"/>
  <c r="P24" i="1" s="1"/>
  <c r="P23" i="1"/>
  <c r="O22" i="1"/>
  <c r="P22" i="1" s="1"/>
  <c r="O21" i="1"/>
  <c r="P21" i="1" s="1"/>
  <c r="O20" i="1"/>
  <c r="P20" i="1" s="1"/>
  <c r="O19" i="1"/>
  <c r="P19" i="1" s="1"/>
  <c r="O18" i="1"/>
  <c r="P18" i="1" s="1"/>
  <c r="O17" i="1"/>
  <c r="P17" i="1" s="1"/>
  <c r="O16" i="1"/>
  <c r="P16" i="1" s="1"/>
  <c r="O15" i="1"/>
  <c r="P15" i="1" s="1"/>
  <c r="P14" i="1"/>
  <c r="O13" i="1"/>
  <c r="P13" i="1" s="1"/>
  <c r="O12" i="1"/>
  <c r="P12" i="1" s="1"/>
  <c r="O11" i="1"/>
  <c r="P11" i="1" s="1"/>
  <c r="O10" i="1"/>
  <c r="P10" i="1" s="1"/>
  <c r="N27" i="1"/>
  <c r="O27" i="1" l="1"/>
  <c r="P27" i="1" l="1"/>
</calcChain>
</file>

<file path=xl/sharedStrings.xml><?xml version="1.0" encoding="utf-8"?>
<sst xmlns="http://schemas.openxmlformats.org/spreadsheetml/2006/main" count="89" uniqueCount="58">
  <si>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</si>
  <si>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</si>
  <si>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</si>
  <si>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</si>
  <si>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</si>
  <si>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</si>
  <si>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</si>
  <si>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</si>
  <si>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</si>
  <si>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</si>
  <si>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</si>
  <si>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</si>
  <si>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</si>
  <si>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</si>
  <si>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</si>
  <si>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</si>
  <si>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</si>
  <si>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</si>
  <si>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</si>
  <si>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</si>
  <si>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</si>
  <si>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</si>
  <si>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</si>
  <si>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</si>
  <si>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</si>
  <si>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</si>
  <si>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иной</t>
  </si>
  <si>
    <t>I. Перечень многоквартирных домов и сведения об источниках финансирования работ по капитальному ремонту общего имущества многоквартирных работ</t>
  </si>
  <si>
    <t>панельный</t>
  </si>
  <si>
    <t>пгт. Излучинск, пер. Строителей, д. 10</t>
  </si>
  <si>
    <t>пгт. Излучинск, пер. Строителей, д. 12</t>
  </si>
  <si>
    <t>пгт. Излучинск, пер. Строителей, д. 4</t>
  </si>
  <si>
    <t>пгт. Излучинск, пер. Строителей, д. 6</t>
  </si>
  <si>
    <t>пгт. Излучинск, ул. Набережная, д. 10</t>
  </si>
  <si>
    <t>пгт. Излучинск, ул. Набережная, д. 12</t>
  </si>
  <si>
    <t>пгт. Излучинск, ул. Набережная, д. 7</t>
  </si>
  <si>
    <t>пгт. Излучинск, ул. Набережная, д. 9</t>
  </si>
  <si>
    <t>пгт. Излучинск, ул. Школьная, д. 10</t>
  </si>
  <si>
    <t>пгт. Излучинск, ул. Школьная, д. 4</t>
  </si>
  <si>
    <t>пгт. Излучинск, ул. Школьная, д. 6</t>
  </si>
  <si>
    <t>пгт. Излучинск, ул. Школьная, д. 8</t>
  </si>
  <si>
    <t>пгт. Излучинск, ул. Пионерная, д. 1</t>
  </si>
  <si>
    <t>пгт. Излучинск, ул. Энергетиков, д. 11</t>
  </si>
  <si>
    <t>пгт. Излучинск, ул. Энергетиков, д. 13</t>
  </si>
  <si>
    <t>пгт. Излучинск, ул. Энергетиков, д. 15</t>
  </si>
  <si>
    <t>пгт. Излучинск, ул. Энергетиков, д. 17</t>
  </si>
  <si>
    <t>2018 год</t>
  </si>
  <si>
    <t>пгт. Излучинск, ул. Набережная, д. 3</t>
  </si>
  <si>
    <t>пгт. Излучинск, ул. Энергетиков, д. 1</t>
  </si>
  <si>
    <t>пгт. Новоаганск, ул. Центральная, д. 5</t>
  </si>
  <si>
    <t xml:space="preserve">2019 год </t>
  </si>
  <si>
    <t>пгт. Излучинск, ул. Набережная, д. 4</t>
  </si>
  <si>
    <t>пгт. Излучинск, ул. Набережная, д. 5</t>
  </si>
  <si>
    <t>пгт. Излучинск, ул. Набережная, д. 6</t>
  </si>
  <si>
    <t xml:space="preserve">"Приложение
к постановлению Правительства
Ханты-Мансийского
автономного округа - Югры
от "__" ________ 2016 года N ____-п
</t>
  </si>
  <si>
    <t>Краткосрочный план
реализации программы капитального ремонта общего имущества в многоквартирных домах,
расположенных на территории Ханты-Мансийского автономного – Югры, на 2017-2019 годы</t>
  </si>
  <si>
    <t>2017 год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</si>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</sst>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  <numFmt numFmtId="166" formatCode="#,##0_р_."/>
    <numFmt numFmtId="170" formatCode="#,##0.0_р_.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9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2" fillId="0" borderId="0" applyFont="0" applyFill="0" applyBorder="0" applyAlignment="0" applyProtection="0"/>
    <xf numFmtId="0" fontId="1" fillId="0" borderId="0"/>
    <xf numFmtId="0" fontId="15" fillId="0" borderId="0"/>
    <xf numFmtId="164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3" fillId="0" borderId="1" xfId="9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2" fontId="3" fillId="0" borderId="1" xfId="9" applyNumberFormat="1" applyFont="1" applyFill="1" applyBorder="1" applyAlignment="1">
      <alignment horizontal="center" vertical="center"/>
    </xf>
    <xf numFmtId="0" fontId="0" fillId="0" borderId="0" xfId="0" applyFill="1"/>
    <xf numFmtId="165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9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5" fontId="4" fillId="0" borderId="3" xfId="0" applyNumberFormat="1" applyFont="1" applyFill="1" applyBorder="1" applyAlignment="1">
      <alignment vertical="center"/>
    </xf>
    <xf numFmtId="165" fontId="5" fillId="0" borderId="9" xfId="0" applyNumberFormat="1" applyFont="1" applyFill="1" applyBorder="1" applyAlignment="1">
      <alignment horizontal="center" vertical="center"/>
    </xf>
    <xf numFmtId="165" fontId="5" fillId="0" borderId="8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top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textRotation="90" wrapText="1"/>
    </xf>
    <xf numFmtId="165" fontId="3" fillId="0" borderId="4" xfId="0" applyNumberFormat="1" applyFont="1" applyFill="1" applyBorder="1" applyAlignment="1">
      <alignment horizontal="center" vertical="center" textRotation="90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/>
    </xf>
    <xf numFmtId="0" fontId="3" fillId="0" borderId="7" xfId="0" applyFont="1" applyFill="1" applyBorder="1" applyAlignment="1">
      <alignment horizontal="center" vertical="center" textRotation="90"/>
    </xf>
    <xf numFmtId="0" fontId="3" fillId="0" borderId="4" xfId="0" applyFont="1" applyFill="1" applyBorder="1" applyAlignment="1">
      <alignment horizontal="center" vertical="center" textRotation="90"/>
    </xf>
    <xf numFmtId="0" fontId="3" fillId="0" borderId="5" xfId="9" applyNumberFormat="1" applyFont="1" applyFill="1" applyBorder="1" applyAlignment="1">
      <alignment horizontal="center" vertical="center" textRotation="90" wrapText="1"/>
    </xf>
    <xf numFmtId="0" fontId="3" fillId="0" borderId="7" xfId="9" applyNumberFormat="1" applyFont="1" applyFill="1" applyBorder="1" applyAlignment="1">
      <alignment horizontal="center" vertical="center" textRotation="90" wrapText="1"/>
    </xf>
    <xf numFmtId="0" fontId="3" fillId="0" borderId="4" xfId="9" applyNumberFormat="1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</cellXfs>
  <cellStyles count="17">
    <cellStyle name="Обычный" xfId="0" builtinId="0"/>
    <cellStyle name="Обычный 10" xfId="10"/>
    <cellStyle name="Обычный 11" xfId="1"/>
    <cellStyle name="Обычный 2" xfId="2"/>
    <cellStyle name="Обычный 3" xfId="3"/>
    <cellStyle name="Обычный 4" xfId="11"/>
    <cellStyle name="Обычный 4 2" xfId="13"/>
    <cellStyle name="Обычный 5" xfId="4"/>
    <cellStyle name="Обычный 6" xfId="5"/>
    <cellStyle name="Обычный 7" xfId="6"/>
    <cellStyle name="Обычный 8" xfId="7"/>
    <cellStyle name="Обычный 9" xfId="8"/>
    <cellStyle name="Финансовый" xfId="9" builtinId="3"/>
    <cellStyle name="Финансовый 2" xfId="12"/>
    <cellStyle name="Финансовый 2 2" xfId="14"/>
    <cellStyle name="Финансовый 3" xfId="15"/>
    <cellStyle name="Финансовый 4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V46"/>
  <sheetViews>
    <sheetView tabSelected="1" zoomScale="85" zoomScaleNormal="85" workbookViewId="0">
      <pane ySplit="7" topLeftCell="A8" activePane="bottomLeft" state="frozen"/>
      <selection pane="bottomLeft" activeCell="H42" sqref="H42"/>
    </sheetView>
  </sheetViews>
  <sheetFormatPr defaultColWidth="9.109375" defaultRowHeight="14.4" x14ac:dyDescent="0.3"/>
  <cols>
    <col min="1" max="1" width="9.44140625" style="2" customWidth="1"/>
    <col min="2" max="2" width="35.5546875" style="17" customWidth="1"/>
    <col min="3" max="3" width="5.6640625" style="18" customWidth="1"/>
    <col min="4" max="4" width="9.109375" style="2" customWidth="1"/>
    <col min="5" max="5" width="11.88671875" style="2" customWidth="1"/>
    <col min="6" max="7" width="9.109375" style="2" customWidth="1"/>
    <col min="8" max="8" width="14.5546875" style="2" customWidth="1"/>
    <col min="9" max="9" width="13.88671875" style="2" customWidth="1"/>
    <col min="10" max="10" width="14.5546875" style="2" customWidth="1"/>
    <col min="11" max="11" width="12.44140625" style="2" customWidth="1"/>
    <col min="12" max="12" width="18.5546875" style="19" customWidth="1"/>
    <col min="13" max="13" width="6.33203125" style="19" customWidth="1"/>
    <col min="14" max="14" width="17.109375" style="19" customWidth="1"/>
    <col min="15" max="15" width="17.33203125" style="19" customWidth="1"/>
    <col min="16" max="16" width="17" style="19" customWidth="1"/>
    <col min="17" max="17" width="13.33203125" style="19" customWidth="1"/>
    <col min="18" max="18" width="12.88671875" style="19" customWidth="1"/>
    <col min="19" max="19" width="12" style="2" customWidth="1"/>
    <col min="20" max="20" width="29.5546875" style="4" customWidth="1"/>
    <col min="21" max="16384" width="9.109375" style="4"/>
  </cols>
  <sheetData>
    <row r="1" spans="1:19" ht="7.8" customHeight="1" x14ac:dyDescent="0.3">
      <c r="P1" s="44" t="s">
        <v>54</v>
      </c>
      <c r="Q1" s="44"/>
      <c r="R1" s="44"/>
      <c r="S1" s="44"/>
    </row>
    <row r="2" spans="1:19" ht="78" customHeight="1" x14ac:dyDescent="0.3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19" ht="17.399999999999999" x14ac:dyDescent="0.3">
      <c r="A3" s="48" t="s">
        <v>27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1:19" ht="15" customHeight="1" x14ac:dyDescent="0.3">
      <c r="A4" s="55" t="s">
        <v>0</v>
      </c>
      <c r="B4" s="55" t="s">
        <v>1</v>
      </c>
      <c r="C4" s="66" t="s">
        <v>2</v>
      </c>
      <c r="D4" s="67"/>
      <c r="E4" s="60" t="s">
        <v>3</v>
      </c>
      <c r="F4" s="60" t="s">
        <v>4</v>
      </c>
      <c r="G4" s="60" t="s">
        <v>5</v>
      </c>
      <c r="H4" s="45" t="s">
        <v>6</v>
      </c>
      <c r="I4" s="58" t="s">
        <v>7</v>
      </c>
      <c r="J4" s="59"/>
      <c r="K4" s="45" t="s">
        <v>8</v>
      </c>
      <c r="L4" s="51" t="s">
        <v>9</v>
      </c>
      <c r="M4" s="52"/>
      <c r="N4" s="52"/>
      <c r="O4" s="52"/>
      <c r="P4" s="53"/>
      <c r="Q4" s="49" t="s">
        <v>10</v>
      </c>
      <c r="R4" s="49" t="s">
        <v>11</v>
      </c>
      <c r="S4" s="45" t="s">
        <v>12</v>
      </c>
    </row>
    <row r="5" spans="1:19" x14ac:dyDescent="0.3">
      <c r="A5" s="56"/>
      <c r="B5" s="56"/>
      <c r="C5" s="63" t="s">
        <v>13</v>
      </c>
      <c r="D5" s="45" t="s">
        <v>14</v>
      </c>
      <c r="E5" s="61"/>
      <c r="F5" s="61"/>
      <c r="G5" s="61"/>
      <c r="H5" s="46"/>
      <c r="I5" s="45" t="s">
        <v>15</v>
      </c>
      <c r="J5" s="45" t="s">
        <v>16</v>
      </c>
      <c r="K5" s="46"/>
      <c r="L5" s="49" t="s">
        <v>15</v>
      </c>
      <c r="M5" s="51" t="s">
        <v>17</v>
      </c>
      <c r="N5" s="52"/>
      <c r="O5" s="52"/>
      <c r="P5" s="53"/>
      <c r="Q5" s="54"/>
      <c r="R5" s="54"/>
      <c r="S5" s="46"/>
    </row>
    <row r="6" spans="1:19" ht="111.6" x14ac:dyDescent="0.3">
      <c r="A6" s="56"/>
      <c r="B6" s="56"/>
      <c r="C6" s="64"/>
      <c r="D6" s="46"/>
      <c r="E6" s="61"/>
      <c r="F6" s="61"/>
      <c r="G6" s="61"/>
      <c r="H6" s="47"/>
      <c r="I6" s="47"/>
      <c r="J6" s="47"/>
      <c r="K6" s="47"/>
      <c r="L6" s="50"/>
      <c r="M6" s="37" t="s">
        <v>18</v>
      </c>
      <c r="N6" s="37" t="s">
        <v>19</v>
      </c>
      <c r="O6" s="37" t="s">
        <v>20</v>
      </c>
      <c r="P6" s="37" t="s">
        <v>21</v>
      </c>
      <c r="Q6" s="50"/>
      <c r="R6" s="50"/>
      <c r="S6" s="46"/>
    </row>
    <row r="7" spans="1:19" x14ac:dyDescent="0.3">
      <c r="A7" s="57"/>
      <c r="B7" s="57"/>
      <c r="C7" s="65"/>
      <c r="D7" s="47"/>
      <c r="E7" s="62"/>
      <c r="F7" s="62"/>
      <c r="G7" s="62"/>
      <c r="H7" s="6" t="s">
        <v>22</v>
      </c>
      <c r="I7" s="6" t="s">
        <v>22</v>
      </c>
      <c r="J7" s="6" t="s">
        <v>22</v>
      </c>
      <c r="K7" s="6" t="s">
        <v>23</v>
      </c>
      <c r="L7" s="1" t="s">
        <v>24</v>
      </c>
      <c r="M7" s="1" t="s">
        <v>24</v>
      </c>
      <c r="N7" s="1" t="s">
        <v>24</v>
      </c>
      <c r="O7" s="1" t="s">
        <v>24</v>
      </c>
      <c r="P7" s="1" t="s">
        <v>24</v>
      </c>
      <c r="Q7" s="1" t="s">
        <v>25</v>
      </c>
      <c r="R7" s="1" t="s">
        <v>25</v>
      </c>
      <c r="S7" s="47"/>
    </row>
    <row r="8" spans="1:19" x14ac:dyDescent="0.3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</row>
    <row r="9" spans="1:19" s="14" customFormat="1" ht="15.6" x14ac:dyDescent="0.3">
      <c r="A9" s="43" t="s">
        <v>56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1:19" s="14" customFormat="1" x14ac:dyDescent="0.3">
      <c r="A10" s="6">
        <v>1</v>
      </c>
      <c r="B10" s="7" t="s">
        <v>29</v>
      </c>
      <c r="C10" s="8">
        <v>1991</v>
      </c>
      <c r="D10" s="9">
        <v>0</v>
      </c>
      <c r="E10" s="21" t="s">
        <v>28</v>
      </c>
      <c r="F10" s="9">
        <v>5</v>
      </c>
      <c r="G10" s="9">
        <v>2</v>
      </c>
      <c r="H10" s="13">
        <v>2897</v>
      </c>
      <c r="I10" s="13">
        <v>2289.5</v>
      </c>
      <c r="J10" s="9">
        <v>2193</v>
      </c>
      <c r="K10" s="10">
        <v>130</v>
      </c>
      <c r="L10" s="11">
        <v>2444241.7999999998</v>
      </c>
      <c r="M10" s="11">
        <v>0</v>
      </c>
      <c r="N10" s="11">
        <v>0</v>
      </c>
      <c r="O10" s="11">
        <f t="shared" ref="O10:O26" si="0">ROUND(L10*0.045,2)</f>
        <v>109990.88</v>
      </c>
      <c r="P10" s="11">
        <f t="shared" ref="P10:P26" si="1">L10-(M10+N10+O10)</f>
        <v>2334250.92</v>
      </c>
      <c r="Q10" s="11">
        <f t="shared" ref="Q10:Q27" si="2">L10/I10</f>
        <v>1067.5875955448787</v>
      </c>
      <c r="R10" s="11">
        <v>17606.61</v>
      </c>
      <c r="S10" s="12">
        <v>43100</v>
      </c>
    </row>
    <row r="11" spans="1:19" s="14" customFormat="1" x14ac:dyDescent="0.3">
      <c r="A11" s="6">
        <v>2</v>
      </c>
      <c r="B11" s="7" t="s">
        <v>30</v>
      </c>
      <c r="C11" s="8">
        <v>1992</v>
      </c>
      <c r="D11" s="9">
        <v>0</v>
      </c>
      <c r="E11" s="21" t="s">
        <v>28</v>
      </c>
      <c r="F11" s="9">
        <v>5</v>
      </c>
      <c r="G11" s="9">
        <v>3</v>
      </c>
      <c r="H11" s="13">
        <v>4167</v>
      </c>
      <c r="I11" s="13">
        <v>3279.76</v>
      </c>
      <c r="J11" s="9">
        <v>3060.6</v>
      </c>
      <c r="K11" s="10">
        <v>175</v>
      </c>
      <c r="L11" s="11">
        <v>3451437.99</v>
      </c>
      <c r="M11" s="11">
        <v>0</v>
      </c>
      <c r="N11" s="11">
        <v>0</v>
      </c>
      <c r="O11" s="11">
        <f t="shared" si="0"/>
        <v>155314.71</v>
      </c>
      <c r="P11" s="11">
        <f t="shared" si="1"/>
        <v>3296123.2800000003</v>
      </c>
      <c r="Q11" s="11">
        <f t="shared" si="2"/>
        <v>1052.3446807083444</v>
      </c>
      <c r="R11" s="11">
        <v>17606.61</v>
      </c>
      <c r="S11" s="12">
        <v>43100</v>
      </c>
    </row>
    <row r="12" spans="1:19" s="14" customFormat="1" x14ac:dyDescent="0.3">
      <c r="A12" s="6">
        <v>3</v>
      </c>
      <c r="B12" s="7" t="s">
        <v>31</v>
      </c>
      <c r="C12" s="8">
        <v>1991</v>
      </c>
      <c r="D12" s="9">
        <v>0</v>
      </c>
      <c r="E12" s="21" t="s">
        <v>28</v>
      </c>
      <c r="F12" s="9">
        <v>5</v>
      </c>
      <c r="G12" s="9">
        <v>2</v>
      </c>
      <c r="H12" s="13">
        <v>2833</v>
      </c>
      <c r="I12" s="13">
        <v>2197.4</v>
      </c>
      <c r="J12" s="9">
        <v>2131.3000000000002</v>
      </c>
      <c r="K12" s="10">
        <v>118</v>
      </c>
      <c r="L12" s="11">
        <v>2444241.7999999998</v>
      </c>
      <c r="M12" s="11">
        <v>0</v>
      </c>
      <c r="N12" s="11">
        <v>0</v>
      </c>
      <c r="O12" s="11">
        <f t="shared" si="0"/>
        <v>109990.88</v>
      </c>
      <c r="P12" s="11">
        <f t="shared" si="1"/>
        <v>2334250.92</v>
      </c>
      <c r="Q12" s="11">
        <f t="shared" si="2"/>
        <v>1112.3335760444161</v>
      </c>
      <c r="R12" s="11">
        <v>17606.61</v>
      </c>
      <c r="S12" s="12">
        <v>43100</v>
      </c>
    </row>
    <row r="13" spans="1:19" s="14" customFormat="1" x14ac:dyDescent="0.3">
      <c r="A13" s="6">
        <v>4</v>
      </c>
      <c r="B13" s="7" t="s">
        <v>32</v>
      </c>
      <c r="C13" s="8">
        <v>1990</v>
      </c>
      <c r="D13" s="9">
        <v>0</v>
      </c>
      <c r="E13" s="21" t="s">
        <v>28</v>
      </c>
      <c r="F13" s="9">
        <v>5</v>
      </c>
      <c r="G13" s="9">
        <v>3</v>
      </c>
      <c r="H13" s="13">
        <v>4305</v>
      </c>
      <c r="I13" s="13">
        <v>3264.9</v>
      </c>
      <c r="J13" s="9">
        <v>3198.7</v>
      </c>
      <c r="K13" s="10">
        <v>182</v>
      </c>
      <c r="L13" s="11">
        <v>3893930.04</v>
      </c>
      <c r="M13" s="11">
        <v>0</v>
      </c>
      <c r="N13" s="11">
        <v>0</v>
      </c>
      <c r="O13" s="11">
        <f t="shared" si="0"/>
        <v>175226.85</v>
      </c>
      <c r="P13" s="11">
        <f t="shared" si="1"/>
        <v>3718703.19</v>
      </c>
      <c r="Q13" s="11">
        <f t="shared" si="2"/>
        <v>1192.6644123862905</v>
      </c>
      <c r="R13" s="11">
        <v>17606.61</v>
      </c>
      <c r="S13" s="12">
        <v>43100</v>
      </c>
    </row>
    <row r="14" spans="1:19" s="14" customFormat="1" x14ac:dyDescent="0.3">
      <c r="A14" s="6">
        <v>5</v>
      </c>
      <c r="B14" s="7" t="s">
        <v>33</v>
      </c>
      <c r="C14" s="8">
        <v>1990</v>
      </c>
      <c r="D14" s="9">
        <v>0</v>
      </c>
      <c r="E14" s="21" t="s">
        <v>28</v>
      </c>
      <c r="F14" s="9">
        <v>5</v>
      </c>
      <c r="G14" s="9">
        <v>8</v>
      </c>
      <c r="H14" s="13">
        <v>8550</v>
      </c>
      <c r="I14" s="13">
        <v>6082.7</v>
      </c>
      <c r="J14" s="9">
        <v>5911</v>
      </c>
      <c r="K14" s="10">
        <v>313</v>
      </c>
      <c r="L14" s="11">
        <v>7164578.4199999999</v>
      </c>
      <c r="M14" s="11">
        <v>0</v>
      </c>
      <c r="N14" s="11">
        <v>0</v>
      </c>
      <c r="O14" s="11">
        <f>322406.03-9084.67</f>
        <v>313321.36000000004</v>
      </c>
      <c r="P14" s="11">
        <f t="shared" si="1"/>
        <v>6851257.0599999996</v>
      </c>
      <c r="Q14" s="11">
        <f t="shared" si="2"/>
        <v>1177.8615450375655</v>
      </c>
      <c r="R14" s="11">
        <v>17606.61</v>
      </c>
      <c r="S14" s="12">
        <v>43100</v>
      </c>
    </row>
    <row r="15" spans="1:19" s="14" customFormat="1" x14ac:dyDescent="0.3">
      <c r="A15" s="6">
        <v>6</v>
      </c>
      <c r="B15" s="7" t="s">
        <v>34</v>
      </c>
      <c r="C15" s="8">
        <v>1992</v>
      </c>
      <c r="D15" s="9">
        <v>0</v>
      </c>
      <c r="E15" s="21" t="s">
        <v>28</v>
      </c>
      <c r="F15" s="9">
        <v>9</v>
      </c>
      <c r="G15" s="9">
        <v>4</v>
      </c>
      <c r="H15" s="13">
        <v>10889</v>
      </c>
      <c r="I15" s="13">
        <v>8854.5300000000007</v>
      </c>
      <c r="J15" s="9">
        <v>8785.24</v>
      </c>
      <c r="K15" s="10">
        <v>411</v>
      </c>
      <c r="L15" s="11">
        <v>5936136.21</v>
      </c>
      <c r="M15" s="11">
        <v>0</v>
      </c>
      <c r="N15" s="11">
        <v>0</v>
      </c>
      <c r="O15" s="11">
        <f t="shared" si="0"/>
        <v>267126.13</v>
      </c>
      <c r="P15" s="11">
        <f t="shared" si="1"/>
        <v>5669010.0800000001</v>
      </c>
      <c r="Q15" s="11">
        <f t="shared" si="2"/>
        <v>670.40669691107257</v>
      </c>
      <c r="R15" s="11">
        <v>21030.3</v>
      </c>
      <c r="S15" s="12">
        <v>43100</v>
      </c>
    </row>
    <row r="16" spans="1:19" s="14" customFormat="1" x14ac:dyDescent="0.3">
      <c r="A16" s="6">
        <v>7</v>
      </c>
      <c r="B16" s="7" t="s">
        <v>35</v>
      </c>
      <c r="C16" s="8">
        <v>1987</v>
      </c>
      <c r="D16" s="9">
        <v>0</v>
      </c>
      <c r="E16" s="21" t="s">
        <v>28</v>
      </c>
      <c r="F16" s="9">
        <v>5</v>
      </c>
      <c r="G16" s="9">
        <v>1</v>
      </c>
      <c r="H16" s="13">
        <v>4248</v>
      </c>
      <c r="I16" s="13">
        <v>2483.9</v>
      </c>
      <c r="J16" s="9">
        <v>2229.8000000000002</v>
      </c>
      <c r="K16" s="10">
        <v>199</v>
      </c>
      <c r="L16" s="11">
        <v>6346662.5700000003</v>
      </c>
      <c r="M16" s="11">
        <v>0</v>
      </c>
      <c r="N16" s="11">
        <v>0</v>
      </c>
      <c r="O16" s="11">
        <f t="shared" si="0"/>
        <v>285599.82</v>
      </c>
      <c r="P16" s="11">
        <f t="shared" si="1"/>
        <v>6061062.75</v>
      </c>
      <c r="Q16" s="11">
        <f t="shared" si="2"/>
        <v>2555.1200008051856</v>
      </c>
      <c r="R16" s="11">
        <v>17606.61</v>
      </c>
      <c r="S16" s="12">
        <v>43100</v>
      </c>
    </row>
    <row r="17" spans="1:22" s="14" customFormat="1" x14ac:dyDescent="0.3">
      <c r="A17" s="6">
        <v>8</v>
      </c>
      <c r="B17" s="7" t="s">
        <v>36</v>
      </c>
      <c r="C17" s="8">
        <v>1987</v>
      </c>
      <c r="D17" s="9">
        <v>0</v>
      </c>
      <c r="E17" s="21" t="s">
        <v>28</v>
      </c>
      <c r="F17" s="9">
        <v>5</v>
      </c>
      <c r="G17" s="9">
        <v>1</v>
      </c>
      <c r="H17" s="13">
        <v>2933.3</v>
      </c>
      <c r="I17" s="13">
        <v>2601.1999999999998</v>
      </c>
      <c r="J17" s="9">
        <v>2445.25</v>
      </c>
      <c r="K17" s="10">
        <v>152</v>
      </c>
      <c r="L17" s="11">
        <v>6646378.1399999997</v>
      </c>
      <c r="M17" s="11">
        <v>0</v>
      </c>
      <c r="N17" s="11">
        <v>0</v>
      </c>
      <c r="O17" s="11">
        <f t="shared" si="0"/>
        <v>299087.02</v>
      </c>
      <c r="P17" s="11">
        <f t="shared" si="1"/>
        <v>6347291.1199999992</v>
      </c>
      <c r="Q17" s="11">
        <f t="shared" si="2"/>
        <v>2555.1199984622481</v>
      </c>
      <c r="R17" s="11">
        <v>17606.61</v>
      </c>
      <c r="S17" s="12">
        <v>43100</v>
      </c>
    </row>
    <row r="18" spans="1:22" s="14" customFormat="1" x14ac:dyDescent="0.3">
      <c r="A18" s="6">
        <v>9</v>
      </c>
      <c r="B18" s="7" t="s">
        <v>37</v>
      </c>
      <c r="C18" s="8">
        <v>1987</v>
      </c>
      <c r="D18" s="9">
        <v>0</v>
      </c>
      <c r="E18" s="21" t="s">
        <v>28</v>
      </c>
      <c r="F18" s="9">
        <v>5</v>
      </c>
      <c r="G18" s="9">
        <v>1</v>
      </c>
      <c r="H18" s="13">
        <v>3609.5</v>
      </c>
      <c r="I18" s="13">
        <v>2487.3000000000002</v>
      </c>
      <c r="J18" s="9">
        <v>2243.5</v>
      </c>
      <c r="K18" s="10">
        <v>198</v>
      </c>
      <c r="L18" s="11">
        <v>3237356.12</v>
      </c>
      <c r="M18" s="11">
        <v>0</v>
      </c>
      <c r="N18" s="11">
        <v>0</v>
      </c>
      <c r="O18" s="11">
        <f t="shared" si="0"/>
        <v>145681.03</v>
      </c>
      <c r="P18" s="11">
        <f t="shared" si="1"/>
        <v>3091675.0900000003</v>
      </c>
      <c r="Q18" s="11">
        <f t="shared" si="2"/>
        <v>1301.5543440678648</v>
      </c>
      <c r="R18" s="11">
        <v>17606.61</v>
      </c>
      <c r="S18" s="12">
        <v>43100</v>
      </c>
    </row>
    <row r="19" spans="1:22" s="14" customFormat="1" x14ac:dyDescent="0.3">
      <c r="A19" s="6">
        <v>10</v>
      </c>
      <c r="B19" s="7" t="s">
        <v>38</v>
      </c>
      <c r="C19" s="8">
        <v>1987</v>
      </c>
      <c r="D19" s="9">
        <v>0</v>
      </c>
      <c r="E19" s="21" t="s">
        <v>28</v>
      </c>
      <c r="F19" s="9">
        <v>5</v>
      </c>
      <c r="G19" s="9">
        <v>4</v>
      </c>
      <c r="H19" s="13">
        <v>4146.75</v>
      </c>
      <c r="I19" s="13">
        <v>3068.8</v>
      </c>
      <c r="J19" s="9">
        <v>3001.4</v>
      </c>
      <c r="K19" s="10">
        <v>176</v>
      </c>
      <c r="L19" s="11">
        <v>3638521.94</v>
      </c>
      <c r="M19" s="11">
        <v>0</v>
      </c>
      <c r="N19" s="11">
        <v>0</v>
      </c>
      <c r="O19" s="11">
        <f t="shared" si="0"/>
        <v>163733.49</v>
      </c>
      <c r="P19" s="11">
        <f t="shared" si="1"/>
        <v>3474788.45</v>
      </c>
      <c r="Q19" s="11">
        <f t="shared" si="2"/>
        <v>1185.6497458289884</v>
      </c>
      <c r="R19" s="11">
        <v>17606.61</v>
      </c>
      <c r="S19" s="12">
        <v>43100</v>
      </c>
    </row>
    <row r="20" spans="1:22" s="14" customFormat="1" x14ac:dyDescent="0.3">
      <c r="A20" s="6">
        <v>11</v>
      </c>
      <c r="B20" s="7" t="s">
        <v>39</v>
      </c>
      <c r="C20" s="8">
        <v>1986</v>
      </c>
      <c r="D20" s="9">
        <v>0</v>
      </c>
      <c r="E20" s="21" t="s">
        <v>28</v>
      </c>
      <c r="F20" s="9">
        <v>5</v>
      </c>
      <c r="G20" s="9">
        <v>4</v>
      </c>
      <c r="H20" s="13">
        <v>3916</v>
      </c>
      <c r="I20" s="13">
        <v>3032.4</v>
      </c>
      <c r="J20" s="9">
        <v>2979.3</v>
      </c>
      <c r="K20" s="10">
        <v>191</v>
      </c>
      <c r="L20" s="11">
        <v>4489163.3899999997</v>
      </c>
      <c r="M20" s="11">
        <v>0</v>
      </c>
      <c r="N20" s="11">
        <v>0</v>
      </c>
      <c r="O20" s="11">
        <f t="shared" si="0"/>
        <v>202012.35</v>
      </c>
      <c r="P20" s="11">
        <f t="shared" si="1"/>
        <v>4287151.04</v>
      </c>
      <c r="Q20" s="11">
        <f t="shared" si="2"/>
        <v>1480.3994822582772</v>
      </c>
      <c r="R20" s="11">
        <v>17606.61</v>
      </c>
      <c r="S20" s="12">
        <v>43100</v>
      </c>
    </row>
    <row r="21" spans="1:22" s="14" customFormat="1" x14ac:dyDescent="0.3">
      <c r="A21" s="6">
        <v>12</v>
      </c>
      <c r="B21" s="7" t="s">
        <v>40</v>
      </c>
      <c r="C21" s="8">
        <v>1987</v>
      </c>
      <c r="D21" s="9">
        <v>0</v>
      </c>
      <c r="E21" s="21" t="s">
        <v>28</v>
      </c>
      <c r="F21" s="9">
        <v>5</v>
      </c>
      <c r="G21" s="9">
        <v>4</v>
      </c>
      <c r="H21" s="13">
        <v>4157.3</v>
      </c>
      <c r="I21" s="13">
        <v>3066.9</v>
      </c>
      <c r="J21" s="9">
        <v>2974</v>
      </c>
      <c r="K21" s="10">
        <v>143</v>
      </c>
      <c r="L21" s="11">
        <v>4435916.0199999996</v>
      </c>
      <c r="M21" s="11">
        <v>0</v>
      </c>
      <c r="N21" s="11">
        <v>0</v>
      </c>
      <c r="O21" s="11">
        <f t="shared" si="0"/>
        <v>199616.22</v>
      </c>
      <c r="P21" s="11">
        <f t="shared" si="1"/>
        <v>4236299.8</v>
      </c>
      <c r="Q21" s="11">
        <f t="shared" si="2"/>
        <v>1446.3843033682217</v>
      </c>
      <c r="R21" s="11">
        <v>17606.61</v>
      </c>
      <c r="S21" s="12">
        <v>43100</v>
      </c>
    </row>
    <row r="22" spans="1:22" s="14" customFormat="1" x14ac:dyDescent="0.3">
      <c r="A22" s="6">
        <v>13</v>
      </c>
      <c r="B22" s="7" t="s">
        <v>41</v>
      </c>
      <c r="C22" s="8">
        <v>1990</v>
      </c>
      <c r="D22" s="9">
        <v>0</v>
      </c>
      <c r="E22" s="21" t="s">
        <v>28</v>
      </c>
      <c r="F22" s="9">
        <v>5</v>
      </c>
      <c r="G22" s="9">
        <v>1</v>
      </c>
      <c r="H22" s="13">
        <v>4568.8999999999996</v>
      </c>
      <c r="I22" s="13">
        <v>2517.6</v>
      </c>
      <c r="J22" s="9">
        <v>2202.3000000000002</v>
      </c>
      <c r="K22" s="10">
        <v>210</v>
      </c>
      <c r="L22" s="11">
        <v>4486384</v>
      </c>
      <c r="M22" s="11">
        <v>0</v>
      </c>
      <c r="N22" s="11">
        <v>0</v>
      </c>
      <c r="O22" s="11">
        <f t="shared" si="0"/>
        <v>201887.28</v>
      </c>
      <c r="P22" s="11">
        <f t="shared" si="1"/>
        <v>4284496.72</v>
      </c>
      <c r="Q22" s="11">
        <f t="shared" si="2"/>
        <v>1782.0082618366698</v>
      </c>
      <c r="R22" s="11">
        <v>17606.61</v>
      </c>
      <c r="S22" s="12">
        <v>43100</v>
      </c>
    </row>
    <row r="23" spans="1:22" s="14" customFormat="1" x14ac:dyDescent="0.3">
      <c r="A23" s="6">
        <v>14</v>
      </c>
      <c r="B23" s="7" t="s">
        <v>42</v>
      </c>
      <c r="C23" s="8">
        <v>2000</v>
      </c>
      <c r="D23" s="9">
        <v>0</v>
      </c>
      <c r="E23" s="21" t="s">
        <v>28</v>
      </c>
      <c r="F23" s="9">
        <v>12</v>
      </c>
      <c r="G23" s="9">
        <v>2</v>
      </c>
      <c r="H23" s="13">
        <v>7347.7</v>
      </c>
      <c r="I23" s="13">
        <v>5239.1000000000004</v>
      </c>
      <c r="J23" s="9">
        <v>5188.1000000000004</v>
      </c>
      <c r="K23" s="10">
        <v>246</v>
      </c>
      <c r="L23" s="11">
        <v>2247585.33</v>
      </c>
      <c r="M23" s="11">
        <v>0</v>
      </c>
      <c r="N23" s="11">
        <v>0</v>
      </c>
      <c r="O23" s="11">
        <v>0</v>
      </c>
      <c r="P23" s="11">
        <f t="shared" si="1"/>
        <v>2247585.33</v>
      </c>
      <c r="Q23" s="11">
        <f t="shared" si="2"/>
        <v>429.00218167242463</v>
      </c>
      <c r="R23" s="11">
        <v>21030.3</v>
      </c>
      <c r="S23" s="12">
        <v>43100</v>
      </c>
    </row>
    <row r="24" spans="1:22" s="14" customFormat="1" x14ac:dyDescent="0.3">
      <c r="A24" s="6">
        <v>15</v>
      </c>
      <c r="B24" s="7" t="s">
        <v>43</v>
      </c>
      <c r="C24" s="8">
        <v>1988</v>
      </c>
      <c r="D24" s="9">
        <v>0</v>
      </c>
      <c r="E24" s="21" t="s">
        <v>28</v>
      </c>
      <c r="F24" s="9">
        <v>5</v>
      </c>
      <c r="G24" s="9">
        <v>1</v>
      </c>
      <c r="H24" s="13">
        <v>3800</v>
      </c>
      <c r="I24" s="13">
        <v>2487.4</v>
      </c>
      <c r="J24" s="9">
        <v>2273.4</v>
      </c>
      <c r="K24" s="10">
        <v>202</v>
      </c>
      <c r="L24" s="11">
        <v>2431935.4500000002</v>
      </c>
      <c r="M24" s="11">
        <v>0</v>
      </c>
      <c r="N24" s="11">
        <v>0</v>
      </c>
      <c r="O24" s="11">
        <f t="shared" si="0"/>
        <v>109437.1</v>
      </c>
      <c r="P24" s="11">
        <f t="shared" si="1"/>
        <v>2322498.35</v>
      </c>
      <c r="Q24" s="11">
        <f t="shared" si="2"/>
        <v>977.70179705716816</v>
      </c>
      <c r="R24" s="11">
        <v>17606.61</v>
      </c>
      <c r="S24" s="12">
        <v>43100</v>
      </c>
    </row>
    <row r="25" spans="1:22" s="14" customFormat="1" x14ac:dyDescent="0.3">
      <c r="A25" s="6">
        <v>16</v>
      </c>
      <c r="B25" s="7" t="s">
        <v>44</v>
      </c>
      <c r="C25" s="8">
        <v>1989</v>
      </c>
      <c r="D25" s="9">
        <v>0</v>
      </c>
      <c r="E25" s="21" t="s">
        <v>28</v>
      </c>
      <c r="F25" s="9">
        <v>5</v>
      </c>
      <c r="G25" s="9">
        <v>1</v>
      </c>
      <c r="H25" s="13">
        <v>3662.4</v>
      </c>
      <c r="I25" s="13">
        <v>2474.77</v>
      </c>
      <c r="J25" s="9">
        <v>2116.17</v>
      </c>
      <c r="K25" s="10">
        <v>184</v>
      </c>
      <c r="L25" s="11">
        <v>2914969.06</v>
      </c>
      <c r="M25" s="11">
        <v>0</v>
      </c>
      <c r="N25" s="11">
        <v>0</v>
      </c>
      <c r="O25" s="11">
        <f t="shared" si="0"/>
        <v>131173.60999999999</v>
      </c>
      <c r="P25" s="11">
        <f t="shared" si="1"/>
        <v>2783795.45</v>
      </c>
      <c r="Q25" s="11">
        <f t="shared" si="2"/>
        <v>1177.8747358340372</v>
      </c>
      <c r="R25" s="11">
        <v>17606.61</v>
      </c>
      <c r="S25" s="12">
        <v>43100</v>
      </c>
    </row>
    <row r="26" spans="1:22" s="14" customFormat="1" x14ac:dyDescent="0.3">
      <c r="A26" s="6">
        <v>17</v>
      </c>
      <c r="B26" s="7" t="s">
        <v>45</v>
      </c>
      <c r="C26" s="8">
        <v>1989</v>
      </c>
      <c r="D26" s="9">
        <v>0</v>
      </c>
      <c r="E26" s="21" t="s">
        <v>28</v>
      </c>
      <c r="F26" s="9">
        <v>5</v>
      </c>
      <c r="G26" s="9">
        <v>1</v>
      </c>
      <c r="H26" s="13">
        <v>3907.5</v>
      </c>
      <c r="I26" s="13">
        <v>2495.1</v>
      </c>
      <c r="J26" s="9">
        <v>2124.1</v>
      </c>
      <c r="K26" s="10">
        <v>187</v>
      </c>
      <c r="L26" s="11">
        <v>2895583.69</v>
      </c>
      <c r="M26" s="11">
        <v>0</v>
      </c>
      <c r="N26" s="11">
        <v>0</v>
      </c>
      <c r="O26" s="11">
        <f t="shared" si="0"/>
        <v>130301.27</v>
      </c>
      <c r="P26" s="11">
        <f t="shared" si="1"/>
        <v>2765282.42</v>
      </c>
      <c r="Q26" s="11">
        <f t="shared" si="2"/>
        <v>1160.5080718207687</v>
      </c>
      <c r="R26" s="11">
        <v>17606.61</v>
      </c>
      <c r="S26" s="12">
        <v>43100</v>
      </c>
    </row>
    <row r="27" spans="1:22" s="3" customFormat="1" ht="13.2" x14ac:dyDescent="0.3">
      <c r="A27" s="36"/>
      <c r="B27" s="39" t="s">
        <v>57</v>
      </c>
      <c r="C27" s="39"/>
      <c r="D27" s="39"/>
      <c r="E27" s="16"/>
      <c r="F27" s="16"/>
      <c r="G27" s="16"/>
      <c r="H27" s="15">
        <f>ROUND(SUM(H9:H26),2)</f>
        <v>79938.350000000006</v>
      </c>
      <c r="I27" s="15">
        <f>ROUND(SUM(I9:I26),2)</f>
        <v>57923.26</v>
      </c>
      <c r="J27" s="15">
        <f>ROUND(SUM(J9:J26),2)</f>
        <v>55057.16</v>
      </c>
      <c r="K27" s="32">
        <f>ROUND(SUM(K9:K26),2)</f>
        <v>3417</v>
      </c>
      <c r="L27" s="15">
        <f>ROUND(SUM(L9:L26),2)</f>
        <v>69105021.969999999</v>
      </c>
      <c r="M27" s="15">
        <f>ROUND(SUM(M9:M26),2)</f>
        <v>0</v>
      </c>
      <c r="N27" s="15">
        <f>ROUND(SUM(N9:N26),2)</f>
        <v>0</v>
      </c>
      <c r="O27" s="15">
        <f>ROUND(SUM(O9:O26),2)</f>
        <v>2999500</v>
      </c>
      <c r="P27" s="15">
        <f>ROUND(SUM(P9:P26),2)</f>
        <v>66105521.969999999</v>
      </c>
      <c r="Q27" s="15">
        <f t="shared" si="2"/>
        <v>1193.0444172168486</v>
      </c>
      <c r="R27" s="15"/>
      <c r="S27" s="16"/>
      <c r="T27" s="38"/>
      <c r="U27" s="38"/>
      <c r="V27" s="38"/>
    </row>
    <row r="28" spans="1:22" s="25" customFormat="1" ht="15.6" x14ac:dyDescent="0.3">
      <c r="A28" s="43" t="s">
        <v>46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24"/>
    </row>
    <row r="29" spans="1:22" s="14" customFormat="1" x14ac:dyDescent="0.3">
      <c r="A29" s="6">
        <v>1</v>
      </c>
      <c r="B29" s="7" t="s">
        <v>47</v>
      </c>
      <c r="C29" s="8">
        <v>1988</v>
      </c>
      <c r="D29" s="9">
        <v>0</v>
      </c>
      <c r="E29" s="21" t="s">
        <v>28</v>
      </c>
      <c r="F29" s="9">
        <v>5</v>
      </c>
      <c r="G29" s="9">
        <v>10</v>
      </c>
      <c r="H29" s="13">
        <v>13245.5</v>
      </c>
      <c r="I29" s="13">
        <v>7699.88</v>
      </c>
      <c r="J29" s="9">
        <v>7491.98</v>
      </c>
      <c r="K29" s="10">
        <v>370</v>
      </c>
      <c r="L29" s="11">
        <v>33206579.469999999</v>
      </c>
      <c r="M29" s="11">
        <v>0</v>
      </c>
      <c r="N29" s="11">
        <v>0</v>
      </c>
      <c r="O29" s="11">
        <f>ROUND(L29*0.045,2)</f>
        <v>1494296.08</v>
      </c>
      <c r="P29" s="11">
        <f>L29-(M29+N29+O29)</f>
        <v>31712283.390000001</v>
      </c>
      <c r="Q29" s="11">
        <f>L29/I29</f>
        <v>4312.6099978181473</v>
      </c>
      <c r="R29" s="11">
        <v>17606.61</v>
      </c>
      <c r="S29" s="12">
        <v>43465</v>
      </c>
    </row>
    <row r="30" spans="1:22" s="14" customFormat="1" x14ac:dyDescent="0.3">
      <c r="A30" s="6">
        <v>2</v>
      </c>
      <c r="B30" s="7" t="s">
        <v>48</v>
      </c>
      <c r="C30" s="8">
        <v>1988</v>
      </c>
      <c r="D30" s="9">
        <v>0</v>
      </c>
      <c r="E30" s="21" t="s">
        <v>28</v>
      </c>
      <c r="F30" s="9">
        <v>9</v>
      </c>
      <c r="G30" s="9">
        <v>7</v>
      </c>
      <c r="H30" s="13">
        <v>20893.7</v>
      </c>
      <c r="I30" s="13">
        <v>14198.4</v>
      </c>
      <c r="J30" s="9">
        <v>13646.5</v>
      </c>
      <c r="K30" s="10">
        <v>701</v>
      </c>
      <c r="L30" s="11">
        <v>33926508.859999999</v>
      </c>
      <c r="M30" s="11">
        <v>0</v>
      </c>
      <c r="N30" s="11">
        <v>0</v>
      </c>
      <c r="O30" s="11">
        <f>ROUND(L30*0.045,2)</f>
        <v>1526692.9</v>
      </c>
      <c r="P30" s="11">
        <f t="shared" ref="P30:P31" si="3">L30-(M30+N30+O30)</f>
        <v>32399815.960000001</v>
      </c>
      <c r="Q30" s="11">
        <f>L30/I30</f>
        <v>2389.4599997182781</v>
      </c>
      <c r="R30" s="11">
        <v>21030.3</v>
      </c>
      <c r="S30" s="12">
        <v>43465</v>
      </c>
    </row>
    <row r="31" spans="1:22" s="14" customFormat="1" x14ac:dyDescent="0.3">
      <c r="A31" s="6">
        <v>3</v>
      </c>
      <c r="B31" s="7" t="s">
        <v>49</v>
      </c>
      <c r="C31" s="8">
        <v>1996</v>
      </c>
      <c r="D31" s="9">
        <v>0</v>
      </c>
      <c r="E31" s="21" t="s">
        <v>26</v>
      </c>
      <c r="F31" s="9">
        <v>2</v>
      </c>
      <c r="G31" s="9">
        <v>3</v>
      </c>
      <c r="H31" s="13">
        <v>1178</v>
      </c>
      <c r="I31" s="13">
        <v>1061</v>
      </c>
      <c r="J31" s="9">
        <v>970.5</v>
      </c>
      <c r="K31" s="10">
        <v>79</v>
      </c>
      <c r="L31" s="11">
        <v>2955224.53</v>
      </c>
      <c r="M31" s="11">
        <v>0</v>
      </c>
      <c r="N31" s="11">
        <v>0</v>
      </c>
      <c r="O31" s="11">
        <v>0</v>
      </c>
      <c r="P31" s="11">
        <f t="shared" si="3"/>
        <v>2955224.53</v>
      </c>
      <c r="Q31" s="11">
        <f>L31/I31</f>
        <v>2785.3200094250706</v>
      </c>
      <c r="R31" s="11">
        <v>27958.74</v>
      </c>
      <c r="S31" s="12">
        <v>43465</v>
      </c>
    </row>
    <row r="32" spans="1:22" s="29" customFormat="1" ht="13.2" x14ac:dyDescent="0.3">
      <c r="A32" s="23"/>
      <c r="B32" s="40" t="s">
        <v>57</v>
      </c>
      <c r="C32" s="40"/>
      <c r="D32" s="26"/>
      <c r="E32" s="15"/>
      <c r="F32" s="15"/>
      <c r="G32" s="15"/>
      <c r="H32" s="15">
        <f>ROUND(SUM(H29:H31),2)</f>
        <v>35317.199999999997</v>
      </c>
      <c r="I32" s="15">
        <f>ROUND(SUM(I29:I31),2)</f>
        <v>22959.279999999999</v>
      </c>
      <c r="J32" s="15">
        <f>ROUND(SUM(J29:J31),2)</f>
        <v>22108.98</v>
      </c>
      <c r="K32" s="20">
        <f>ROUND(SUM(K29:K31),2)</f>
        <v>1150</v>
      </c>
      <c r="L32" s="15">
        <f>ROUND(SUM(L29:L31),2)</f>
        <v>70088312.859999999</v>
      </c>
      <c r="M32" s="15">
        <f>ROUND(SUM(M29:M31),2)</f>
        <v>0</v>
      </c>
      <c r="N32" s="15">
        <f>ROUND(SUM(N29:N31),2)</f>
        <v>0</v>
      </c>
      <c r="O32" s="15">
        <f>ROUND(SUM(O29:O31),2)</f>
        <v>3020988.98</v>
      </c>
      <c r="P32" s="15">
        <f>ROUND(SUM(P29:P31),2)</f>
        <v>67067323.880000003</v>
      </c>
      <c r="Q32" s="15">
        <f>L32/I32</f>
        <v>3052.7225967016388</v>
      </c>
      <c r="R32" s="27"/>
      <c r="S32" s="28"/>
    </row>
    <row r="33" spans="1:20" s="31" customFormat="1" ht="15.6" x14ac:dyDescent="0.3">
      <c r="A33" s="41" t="s">
        <v>50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2"/>
      <c r="T33" s="30"/>
    </row>
    <row r="34" spans="1:20" s="14" customFormat="1" x14ac:dyDescent="0.3">
      <c r="A34" s="6">
        <v>1</v>
      </c>
      <c r="B34" s="7" t="s">
        <v>51</v>
      </c>
      <c r="C34" s="8">
        <v>1988</v>
      </c>
      <c r="D34" s="9">
        <v>0</v>
      </c>
      <c r="E34" s="21" t="s">
        <v>28</v>
      </c>
      <c r="F34" s="9">
        <v>5</v>
      </c>
      <c r="G34" s="9">
        <v>6</v>
      </c>
      <c r="H34" s="13">
        <v>6357.1</v>
      </c>
      <c r="I34" s="13">
        <v>4528.3</v>
      </c>
      <c r="J34" s="9">
        <v>4494.7</v>
      </c>
      <c r="K34" s="10">
        <v>229</v>
      </c>
      <c r="L34" s="11">
        <v>13241292.6</v>
      </c>
      <c r="M34" s="11">
        <v>0</v>
      </c>
      <c r="N34" s="11">
        <v>0</v>
      </c>
      <c r="O34" s="11">
        <f>ROUND(L34*0.045,2)</f>
        <v>595858.17000000004</v>
      </c>
      <c r="P34" s="11">
        <f>L34-(M34+N34+O34)</f>
        <v>12645434.43</v>
      </c>
      <c r="Q34" s="11">
        <f>L34/I34</f>
        <v>2924.1200008833334</v>
      </c>
      <c r="R34" s="11">
        <v>17606.61</v>
      </c>
      <c r="S34" s="12">
        <v>43830</v>
      </c>
    </row>
    <row r="35" spans="1:20" s="14" customFormat="1" x14ac:dyDescent="0.3">
      <c r="A35" s="6">
        <v>2</v>
      </c>
      <c r="B35" s="7" t="s">
        <v>52</v>
      </c>
      <c r="C35" s="8">
        <v>1987</v>
      </c>
      <c r="D35" s="9">
        <v>0</v>
      </c>
      <c r="E35" s="21" t="s">
        <v>28</v>
      </c>
      <c r="F35" s="9">
        <v>5</v>
      </c>
      <c r="G35" s="9">
        <v>10</v>
      </c>
      <c r="H35" s="13">
        <v>12715.35</v>
      </c>
      <c r="I35" s="13">
        <v>7640.5</v>
      </c>
      <c r="J35" s="9">
        <v>7435.1</v>
      </c>
      <c r="K35" s="10">
        <v>413</v>
      </c>
      <c r="L35" s="11">
        <v>32950496.719999999</v>
      </c>
      <c r="M35" s="11">
        <v>0</v>
      </c>
      <c r="N35" s="11">
        <v>0</v>
      </c>
      <c r="O35" s="11">
        <f>ROUND(L35*0.045,2)</f>
        <v>1482772.35</v>
      </c>
      <c r="P35" s="11">
        <f>L35-(M35+N35+O35)</f>
        <v>31467724.369999997</v>
      </c>
      <c r="Q35" s="11">
        <f>L35/I35</f>
        <v>4312.6100019632222</v>
      </c>
      <c r="R35" s="11">
        <v>17606.61</v>
      </c>
      <c r="S35" s="12">
        <v>43830</v>
      </c>
    </row>
    <row r="36" spans="1:20" s="14" customFormat="1" x14ac:dyDescent="0.3">
      <c r="A36" s="6">
        <v>3</v>
      </c>
      <c r="B36" s="7" t="s">
        <v>53</v>
      </c>
      <c r="C36" s="8">
        <v>1987</v>
      </c>
      <c r="D36" s="9">
        <v>0</v>
      </c>
      <c r="E36" s="21" t="s">
        <v>28</v>
      </c>
      <c r="F36" s="9">
        <v>5</v>
      </c>
      <c r="G36" s="9">
        <v>6</v>
      </c>
      <c r="H36" s="13">
        <v>6401</v>
      </c>
      <c r="I36" s="13">
        <v>4541.7</v>
      </c>
      <c r="J36" s="9">
        <v>4438.8</v>
      </c>
      <c r="K36" s="10">
        <v>200</v>
      </c>
      <c r="L36" s="11">
        <v>19586580.850000001</v>
      </c>
      <c r="M36" s="11">
        <v>0</v>
      </c>
      <c r="N36" s="11">
        <v>0</v>
      </c>
      <c r="O36" s="11">
        <f>ROUND(L36*0.045,2)</f>
        <v>881396.14</v>
      </c>
      <c r="P36" s="11">
        <f>L36-(M36+N36+O36)</f>
        <v>18705184.710000001</v>
      </c>
      <c r="Q36" s="11">
        <f>L36/I36</f>
        <v>4312.610002862365</v>
      </c>
      <c r="R36" s="11">
        <v>17606.61</v>
      </c>
      <c r="S36" s="12">
        <v>43830</v>
      </c>
    </row>
    <row r="37" spans="1:20" s="34" customFormat="1" ht="13.2" x14ac:dyDescent="0.3">
      <c r="A37" s="69"/>
      <c r="B37" s="39" t="s">
        <v>57</v>
      </c>
      <c r="C37" s="39"/>
      <c r="D37" s="33"/>
      <c r="E37" s="69"/>
      <c r="F37" s="69"/>
      <c r="G37" s="69"/>
      <c r="H37" s="70">
        <f>SUM(H34:H36)</f>
        <v>25473.45</v>
      </c>
      <c r="I37" s="70">
        <f>SUM(I34:I36)</f>
        <v>16710.5</v>
      </c>
      <c r="J37" s="70">
        <f>SUM(J34:J36)</f>
        <v>16368.599999999999</v>
      </c>
      <c r="K37" s="35">
        <f>SUM(K34:K36)</f>
        <v>842</v>
      </c>
      <c r="L37" s="22">
        <f>SUM(L34:L36)</f>
        <v>65778370.170000002</v>
      </c>
      <c r="M37" s="22">
        <f>SUM(M34:M36)</f>
        <v>0</v>
      </c>
      <c r="N37" s="22">
        <f>SUM(N34:N36)</f>
        <v>0</v>
      </c>
      <c r="O37" s="22">
        <f>SUM(O34:O36)</f>
        <v>2960026.66</v>
      </c>
      <c r="P37" s="22">
        <f>SUM(P34:P36)</f>
        <v>62818343.509999998</v>
      </c>
      <c r="Q37" s="22">
        <f>L37/I37</f>
        <v>3936.3496107237966</v>
      </c>
      <c r="R37" s="22"/>
      <c r="S37" s="69"/>
    </row>
    <row r="38" spans="1:20" s="5" customFormat="1" x14ac:dyDescent="0.3">
      <c r="A38" s="2"/>
      <c r="B38" s="17"/>
      <c r="C38" s="18"/>
      <c r="D38" s="2"/>
      <c r="E38" s="2"/>
      <c r="F38" s="2"/>
      <c r="G38" s="2"/>
      <c r="H38" s="2"/>
      <c r="I38" s="2"/>
      <c r="J38" s="2"/>
      <c r="K38" s="2"/>
      <c r="L38" s="19"/>
      <c r="M38" s="19"/>
      <c r="N38" s="19"/>
      <c r="O38" s="19"/>
      <c r="P38" s="19"/>
      <c r="Q38" s="19"/>
      <c r="R38" s="19"/>
      <c r="S38" s="2"/>
    </row>
    <row r="39" spans="1:20" s="5" customFormat="1" x14ac:dyDescent="0.3">
      <c r="A39" s="2"/>
      <c r="B39" s="17"/>
      <c r="C39" s="18"/>
      <c r="D39" s="2"/>
      <c r="E39" s="2"/>
      <c r="F39" s="2"/>
      <c r="G39" s="2"/>
      <c r="H39" s="2"/>
      <c r="I39" s="2"/>
      <c r="J39" s="2"/>
      <c r="K39" s="2"/>
      <c r="L39" s="19"/>
      <c r="M39" s="19"/>
      <c r="N39" s="19"/>
      <c r="O39" s="19"/>
      <c r="P39" s="19"/>
      <c r="Q39" s="19"/>
      <c r="R39" s="19"/>
      <c r="S39" s="2"/>
    </row>
    <row r="40" spans="1:20" s="5" customFormat="1" x14ac:dyDescent="0.3">
      <c r="A40" s="2"/>
      <c r="B40" s="17"/>
      <c r="C40" s="18"/>
      <c r="D40" s="2"/>
      <c r="E40" s="2"/>
      <c r="F40" s="2"/>
      <c r="G40" s="2"/>
      <c r="H40" s="2"/>
      <c r="I40" s="2"/>
      <c r="J40" s="2"/>
      <c r="K40" s="2"/>
      <c r="L40" s="19"/>
      <c r="M40" s="19"/>
      <c r="N40" s="19"/>
      <c r="O40" s="19"/>
      <c r="P40" s="19"/>
      <c r="Q40" s="19"/>
      <c r="R40" s="19"/>
      <c r="S40" s="2"/>
    </row>
    <row r="41" spans="1:20" s="5" customFormat="1" x14ac:dyDescent="0.3">
      <c r="A41" s="2"/>
      <c r="B41" s="17"/>
      <c r="C41" s="18"/>
      <c r="D41" s="2"/>
      <c r="E41" s="2"/>
      <c r="F41" s="2"/>
      <c r="G41" s="2"/>
      <c r="H41" s="2"/>
      <c r="I41" s="2"/>
      <c r="J41" s="2"/>
      <c r="K41" s="2"/>
      <c r="L41" s="19"/>
      <c r="M41" s="19"/>
      <c r="N41" s="19"/>
      <c r="O41" s="19"/>
      <c r="P41" s="19"/>
      <c r="Q41" s="19"/>
      <c r="R41" s="19"/>
      <c r="S41" s="2"/>
    </row>
    <row r="42" spans="1:20" s="5" customFormat="1" x14ac:dyDescent="0.3">
      <c r="A42" s="2"/>
      <c r="B42" s="17"/>
      <c r="C42" s="18"/>
      <c r="D42" s="2"/>
      <c r="E42" s="2"/>
      <c r="F42" s="2"/>
      <c r="G42" s="2"/>
      <c r="H42" s="2"/>
      <c r="I42" s="2"/>
      <c r="J42" s="2"/>
      <c r="K42" s="2"/>
      <c r="L42" s="19"/>
      <c r="M42" s="19"/>
      <c r="N42" s="19"/>
      <c r="O42" s="19"/>
      <c r="P42" s="19"/>
      <c r="Q42" s="19"/>
      <c r="R42" s="19"/>
      <c r="S42" s="2"/>
    </row>
    <row r="43" spans="1:20" s="5" customFormat="1" x14ac:dyDescent="0.3">
      <c r="A43" s="2"/>
      <c r="B43" s="17"/>
      <c r="C43" s="18"/>
      <c r="D43" s="2"/>
      <c r="E43" s="2"/>
      <c r="F43" s="2"/>
      <c r="G43" s="2"/>
      <c r="H43" s="2"/>
      <c r="I43" s="2"/>
      <c r="J43" s="2"/>
      <c r="K43" s="2"/>
      <c r="L43" s="19"/>
      <c r="M43" s="19"/>
      <c r="N43" s="19"/>
      <c r="O43" s="19"/>
      <c r="P43" s="19"/>
      <c r="Q43" s="19"/>
      <c r="R43" s="19"/>
      <c r="S43" s="2"/>
    </row>
    <row r="44" spans="1:20" s="5" customFormat="1" x14ac:dyDescent="0.3">
      <c r="A44" s="2"/>
      <c r="B44" s="17"/>
      <c r="C44" s="18"/>
      <c r="D44" s="2"/>
      <c r="E44" s="2"/>
      <c r="F44" s="2"/>
      <c r="G44" s="2"/>
      <c r="H44" s="2"/>
      <c r="I44" s="2"/>
      <c r="J44" s="2"/>
      <c r="K44" s="2"/>
      <c r="L44" s="19"/>
      <c r="M44" s="19"/>
      <c r="N44" s="19"/>
      <c r="O44" s="19"/>
      <c r="P44" s="19"/>
      <c r="Q44" s="19"/>
      <c r="R44" s="19"/>
      <c r="S44" s="2"/>
    </row>
    <row r="45" spans="1:20" s="5" customFormat="1" x14ac:dyDescent="0.3">
      <c r="A45" s="2"/>
      <c r="B45" s="17"/>
      <c r="C45" s="18"/>
      <c r="D45" s="2"/>
      <c r="E45" s="2"/>
      <c r="F45" s="2"/>
      <c r="G45" s="2"/>
      <c r="H45" s="2"/>
      <c r="I45" s="2"/>
      <c r="J45" s="2"/>
      <c r="K45" s="2"/>
      <c r="L45" s="19"/>
      <c r="M45" s="19"/>
      <c r="N45" s="19"/>
      <c r="O45" s="19"/>
      <c r="P45" s="19"/>
      <c r="Q45" s="19"/>
      <c r="R45" s="19"/>
      <c r="S45" s="2"/>
    </row>
    <row r="46" spans="1:20" s="5" customFormat="1" x14ac:dyDescent="0.3">
      <c r="A46" s="2"/>
      <c r="B46" s="17"/>
      <c r="C46" s="18"/>
      <c r="D46" s="2"/>
      <c r="E46" s="2"/>
      <c r="F46" s="2"/>
      <c r="G46" s="2"/>
      <c r="H46" s="2"/>
      <c r="I46" s="2"/>
      <c r="J46" s="2"/>
      <c r="K46" s="2"/>
      <c r="L46" s="19"/>
      <c r="M46" s="19"/>
      <c r="N46" s="19"/>
      <c r="O46" s="19"/>
      <c r="P46" s="19"/>
      <c r="Q46" s="19"/>
      <c r="R46" s="19"/>
      <c r="S46" s="2"/>
    </row>
  </sheetData>
  <autoFilter ref="A6:IS37"/>
  <sortState ref="B818:W822">
    <sortCondition ref="B818"/>
  </sortState>
  <mergeCells count="28">
    <mergeCell ref="A9:S9"/>
    <mergeCell ref="P1:S1"/>
    <mergeCell ref="H4:H6"/>
    <mergeCell ref="I5:I6"/>
    <mergeCell ref="J5:J6"/>
    <mergeCell ref="A3:S3"/>
    <mergeCell ref="S4:S7"/>
    <mergeCell ref="K4:K6"/>
    <mergeCell ref="L5:L6"/>
    <mergeCell ref="M5:P5"/>
    <mergeCell ref="R4:R6"/>
    <mergeCell ref="A4:A7"/>
    <mergeCell ref="D5:D7"/>
    <mergeCell ref="I4:J4"/>
    <mergeCell ref="G4:G7"/>
    <mergeCell ref="E4:E7"/>
    <mergeCell ref="F4:F7"/>
    <mergeCell ref="C5:C7"/>
    <mergeCell ref="L4:P4"/>
    <mergeCell ref="Q4:Q6"/>
    <mergeCell ref="B4:B7"/>
    <mergeCell ref="C4:D4"/>
    <mergeCell ref="A2:S2"/>
    <mergeCell ref="B27:D27"/>
    <mergeCell ref="A28:S28"/>
    <mergeCell ref="B32:C32"/>
    <mergeCell ref="A33:S33"/>
    <mergeCell ref="B37:C37"/>
  </mergeCells>
  <phoneticPr fontId="9" type="noConversion"/>
  <pageMargins left="0.15748031496062992" right="0.19685039370078741" top="0.35433070866141736" bottom="0.35433070866141736" header="0.11811023622047245" footer="0.11811023622047245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zhkh1</cp:lastModifiedBy>
  <cp:lastPrinted>2016-11-22T12:22:19Z</cp:lastPrinted>
  <dcterms:created xsi:type="dcterms:W3CDTF">2014-05-20T15:22:49Z</dcterms:created>
  <dcterms:modified xsi:type="dcterms:W3CDTF">2017-04-06T04:39:46Z</dcterms:modified>
</cp:coreProperties>
</file>